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ropbox\原稿\生物環境物理学の基礎\"/>
    </mc:Choice>
  </mc:AlternateContent>
  <bookViews>
    <workbookView xWindow="0" yWindow="0" windowWidth="1920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C55" i="1"/>
  <c r="E38" i="1"/>
  <c r="C38" i="1"/>
  <c r="E21" i="1"/>
  <c r="C21" i="1"/>
  <c r="E14" i="1"/>
  <c r="D8" i="1"/>
  <c r="C63" i="1" s="1"/>
  <c r="E64" i="1"/>
  <c r="E63" i="1"/>
  <c r="E62" i="1"/>
  <c r="C62" i="1"/>
  <c r="E61" i="1"/>
  <c r="E60" i="1"/>
  <c r="C60" i="1"/>
  <c r="E59" i="1"/>
  <c r="E58" i="1"/>
  <c r="C58" i="1"/>
  <c r="E57" i="1"/>
  <c r="E56" i="1"/>
  <c r="C56" i="1"/>
  <c r="E54" i="1"/>
  <c r="E53" i="1"/>
  <c r="C53" i="1"/>
  <c r="E52" i="1"/>
  <c r="E51" i="1"/>
  <c r="C51" i="1"/>
  <c r="E50" i="1"/>
  <c r="E49" i="1"/>
  <c r="C49" i="1"/>
  <c r="E48" i="1"/>
  <c r="E47" i="1"/>
  <c r="C47" i="1"/>
  <c r="E46" i="1"/>
  <c r="E45" i="1"/>
  <c r="C45" i="1"/>
  <c r="E44" i="1"/>
  <c r="C44" i="1"/>
  <c r="E43" i="1"/>
  <c r="C43" i="1"/>
  <c r="E42" i="1"/>
  <c r="C42" i="1"/>
  <c r="E41" i="1"/>
  <c r="C41" i="1"/>
  <c r="E40" i="1"/>
  <c r="C40" i="1"/>
  <c r="E39" i="1"/>
  <c r="C39" i="1"/>
  <c r="E37" i="1"/>
  <c r="C37" i="1"/>
  <c r="E36" i="1"/>
  <c r="C36" i="1"/>
  <c r="E35" i="1"/>
  <c r="C35" i="1"/>
  <c r="E34" i="1"/>
  <c r="C34" i="1"/>
  <c r="E33" i="1"/>
  <c r="C33" i="1"/>
  <c r="E32" i="1"/>
  <c r="C32" i="1"/>
  <c r="E31" i="1"/>
  <c r="C31" i="1"/>
  <c r="E30" i="1"/>
  <c r="E29" i="1"/>
  <c r="C29" i="1"/>
  <c r="E28" i="1"/>
  <c r="E27" i="1"/>
  <c r="C27" i="1"/>
  <c r="E26" i="1"/>
  <c r="E25" i="1"/>
  <c r="C25" i="1"/>
  <c r="E24" i="1"/>
  <c r="E23" i="1"/>
  <c r="C23" i="1"/>
  <c r="E22" i="1"/>
  <c r="E20" i="1"/>
  <c r="C20" i="1"/>
  <c r="E19" i="1"/>
  <c r="E18" i="1"/>
  <c r="C18" i="1"/>
  <c r="E17" i="1"/>
  <c r="E16" i="1"/>
  <c r="C16" i="1"/>
  <c r="E15" i="1"/>
  <c r="C14" i="1"/>
  <c r="C30" i="1"/>
  <c r="C8" i="1"/>
  <c r="B8" i="1"/>
  <c r="D38" i="1" l="1"/>
  <c r="F38" i="1" s="1"/>
  <c r="D14" i="1"/>
  <c r="D21" i="1"/>
  <c r="F21" i="1" s="1"/>
  <c r="D55" i="1"/>
  <c r="F55" i="1" s="1"/>
  <c r="C64" i="1"/>
  <c r="C46" i="1"/>
  <c r="C48" i="1"/>
  <c r="C50" i="1"/>
  <c r="D50" i="1" s="1"/>
  <c r="F50" i="1" s="1"/>
  <c r="C52" i="1"/>
  <c r="D52" i="1" s="1"/>
  <c r="F52" i="1" s="1"/>
  <c r="C54" i="1"/>
  <c r="C57" i="1"/>
  <c r="C59" i="1"/>
  <c r="D59" i="1" s="1"/>
  <c r="F59" i="1" s="1"/>
  <c r="C61" i="1"/>
  <c r="D23" i="1"/>
  <c r="F23" i="1" s="1"/>
  <c r="F14" i="1"/>
  <c r="D31" i="1"/>
  <c r="F31" i="1" s="1"/>
  <c r="D35" i="1"/>
  <c r="D40" i="1"/>
  <c r="F40" i="1" s="1"/>
  <c r="D44" i="1"/>
  <c r="F44" i="1" s="1"/>
  <c r="D33" i="1"/>
  <c r="F33" i="1" s="1"/>
  <c r="D37" i="1"/>
  <c r="F37" i="1" s="1"/>
  <c r="D42" i="1"/>
  <c r="F42" i="1" s="1"/>
  <c r="D46" i="1"/>
  <c r="F46" i="1" s="1"/>
  <c r="D61" i="1"/>
  <c r="F61" i="1" s="1"/>
  <c r="D20" i="1"/>
  <c r="F20" i="1" s="1"/>
  <c r="D29" i="1"/>
  <c r="F29" i="1" s="1"/>
  <c r="D48" i="1"/>
  <c r="F48" i="1" s="1"/>
  <c r="D54" i="1"/>
  <c r="F54" i="1" s="1"/>
  <c r="D57" i="1"/>
  <c r="F57" i="1" s="1"/>
  <c r="D63" i="1"/>
  <c r="F63" i="1" s="1"/>
  <c r="D32" i="1"/>
  <c r="F32" i="1" s="1"/>
  <c r="D34" i="1"/>
  <c r="F34" i="1" s="1"/>
  <c r="D36" i="1"/>
  <c r="F36" i="1" s="1"/>
  <c r="D39" i="1"/>
  <c r="F39" i="1" s="1"/>
  <c r="D41" i="1"/>
  <c r="F41" i="1" s="1"/>
  <c r="D43" i="1"/>
  <c r="F43" i="1" s="1"/>
  <c r="D45" i="1"/>
  <c r="F45" i="1" s="1"/>
  <c r="D47" i="1"/>
  <c r="F47" i="1" s="1"/>
  <c r="D49" i="1"/>
  <c r="F49" i="1" s="1"/>
  <c r="D51" i="1"/>
  <c r="F51" i="1" s="1"/>
  <c r="D53" i="1"/>
  <c r="F53" i="1" s="1"/>
  <c r="D56" i="1"/>
  <c r="F56" i="1" s="1"/>
  <c r="D58" i="1"/>
  <c r="F58" i="1" s="1"/>
  <c r="D60" i="1"/>
  <c r="F60" i="1" s="1"/>
  <c r="D62" i="1"/>
  <c r="F62" i="1" s="1"/>
  <c r="D64" i="1"/>
  <c r="F64" i="1" s="1"/>
  <c r="D18" i="1"/>
  <c r="F18" i="1" s="1"/>
  <c r="D27" i="1"/>
  <c r="F27" i="1" s="1"/>
  <c r="D30" i="1"/>
  <c r="F30" i="1" s="1"/>
  <c r="D16" i="1"/>
  <c r="F16" i="1" s="1"/>
  <c r="D25" i="1"/>
  <c r="F25" i="1" s="1"/>
  <c r="F35" i="1"/>
  <c r="C15" i="1"/>
  <c r="D15" i="1" s="1"/>
  <c r="F15" i="1" s="1"/>
  <c r="C17" i="1"/>
  <c r="D17" i="1" s="1"/>
  <c r="F17" i="1" s="1"/>
  <c r="C19" i="1"/>
  <c r="D19" i="1" s="1"/>
  <c r="F19" i="1" s="1"/>
  <c r="C22" i="1"/>
  <c r="D22" i="1" s="1"/>
  <c r="F22" i="1" s="1"/>
  <c r="C24" i="1"/>
  <c r="D24" i="1" s="1"/>
  <c r="F24" i="1" s="1"/>
  <c r="C26" i="1"/>
  <c r="D26" i="1" s="1"/>
  <c r="F26" i="1" s="1"/>
  <c r="C28" i="1"/>
  <c r="D28" i="1" s="1"/>
  <c r="F28" i="1" s="1"/>
</calcChain>
</file>

<file path=xl/sharedStrings.xml><?xml version="1.0" encoding="utf-8"?>
<sst xmlns="http://schemas.openxmlformats.org/spreadsheetml/2006/main" count="46" uniqueCount="35">
  <si>
    <t>Tb</t>
    <phoneticPr fontId="1"/>
  </si>
  <si>
    <t>C</t>
    <phoneticPr fontId="1"/>
  </si>
  <si>
    <t>cp</t>
    <phoneticPr fontId="1"/>
  </si>
  <si>
    <t>M</t>
    <phoneticPr fontId="1"/>
  </si>
  <si>
    <t>W/m2</t>
    <phoneticPr fontId="1"/>
  </si>
  <si>
    <t>ea</t>
    <phoneticPr fontId="1"/>
  </si>
  <si>
    <t>kPa</t>
    <phoneticPr fontId="1"/>
  </si>
  <si>
    <t>gHr</t>
    <phoneticPr fontId="1"/>
  </si>
  <si>
    <t>mol m-2 s-1</t>
    <phoneticPr fontId="1"/>
  </si>
  <si>
    <t>gHt</t>
    <phoneticPr fontId="1"/>
  </si>
  <si>
    <t>λEr</t>
    <phoneticPr fontId="1"/>
  </si>
  <si>
    <t>λEs</t>
    <phoneticPr fontId="1"/>
  </si>
  <si>
    <t>λ</t>
    <phoneticPr fontId="1"/>
  </si>
  <si>
    <t>J mol-1 K-1</t>
    <phoneticPr fontId="1"/>
  </si>
  <si>
    <t>J mol-1</t>
    <phoneticPr fontId="1"/>
  </si>
  <si>
    <t>es</t>
    <phoneticPr fontId="1"/>
  </si>
  <si>
    <t>式3.7</t>
    <rPh sb="0" eb="1">
      <t>シキ</t>
    </rPh>
    <phoneticPr fontId="1"/>
  </si>
  <si>
    <t>式12.16</t>
    <rPh sb="0" eb="1">
      <t>シキ</t>
    </rPh>
    <phoneticPr fontId="1"/>
  </si>
  <si>
    <t>Ts</t>
    <phoneticPr fontId="1"/>
  </si>
  <si>
    <t>gva=gHa</t>
    <phoneticPr fontId="1"/>
  </si>
  <si>
    <t>u</t>
    <phoneticPr fontId="1"/>
  </si>
  <si>
    <t>m/s</t>
    <phoneticPr fontId="1"/>
  </si>
  <si>
    <t>d</t>
    <phoneticPr fontId="1"/>
  </si>
  <si>
    <t>m</t>
    <phoneticPr fontId="1"/>
  </si>
  <si>
    <t>式7.33改</t>
    <rPh sb="0" eb="1">
      <t>シキ</t>
    </rPh>
    <rPh sb="5" eb="6">
      <t>カイ</t>
    </rPh>
    <phoneticPr fontId="1"/>
  </si>
  <si>
    <t>gv</t>
    <phoneticPr fontId="1"/>
  </si>
  <si>
    <t>p203 下から2行目</t>
    <rPh sb="5" eb="6">
      <t>シタ</t>
    </rPh>
    <rPh sb="9" eb="11">
      <t>ギョウメ</t>
    </rPh>
    <phoneticPr fontId="1"/>
  </si>
  <si>
    <t>gHb</t>
    <phoneticPr fontId="1"/>
  </si>
  <si>
    <t>式12.2</t>
    <rPh sb="0" eb="1">
      <t>シキ</t>
    </rPh>
    <phoneticPr fontId="1"/>
  </si>
  <si>
    <t>Te</t>
    <phoneticPr fontId="1"/>
  </si>
  <si>
    <t>式13.7</t>
    <rPh sb="0" eb="1">
      <t>シキ</t>
    </rPh>
    <phoneticPr fontId="1"/>
  </si>
  <si>
    <t>表12.2</t>
    <rPh sb="0" eb="1">
      <t>ヒョウ</t>
    </rPh>
    <phoneticPr fontId="1"/>
  </si>
  <si>
    <t>定数</t>
    <rPh sb="0" eb="2">
      <t>テイスウ</t>
    </rPh>
    <phoneticPr fontId="1"/>
  </si>
  <si>
    <t>gvc=gHc</t>
    <phoneticPr fontId="1"/>
  </si>
  <si>
    <t>0.1M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</si>
</sst>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47753589624827"/>
          <c:y val="7.8136557716610225E-2"/>
          <c:w val="0.75638824558694884"/>
          <c:h val="0.75330865693070415"/>
        </c:manualLayout>
      </c:layout>
      <c:scatterChart>
        <c:scatterStyle val="lineMarker"/>
        <c:varyColors val="0"/>
        <c:ser>
          <c:idx val="0"/>
          <c:order val="0"/>
          <c:tx>
            <c:v>M=50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Sheet1!$B$14:$B$30</c:f>
              <c:numCache>
                <c:formatCode>General</c:formatCode>
                <c:ptCount val="17"/>
                <c:pt idx="0">
                  <c:v>0.1</c:v>
                </c:pt>
                <c:pt idx="1">
                  <c:v>0.12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0.18</c:v>
                </c:pt>
                <c:pt idx="5">
                  <c:v>0.2</c:v>
                </c:pt>
                <c:pt idx="6">
                  <c:v>0.22</c:v>
                </c:pt>
                <c:pt idx="7">
                  <c:v>0.23</c:v>
                </c:pt>
                <c:pt idx="8">
                  <c:v>0.24</c:v>
                </c:pt>
                <c:pt idx="9">
                  <c:v>0.26</c:v>
                </c:pt>
                <c:pt idx="10">
                  <c:v>0.28000000000000003</c:v>
                </c:pt>
                <c:pt idx="11">
                  <c:v>0.3</c:v>
                </c:pt>
                <c:pt idx="12">
                  <c:v>0.32</c:v>
                </c:pt>
                <c:pt idx="13">
                  <c:v>0.34</c:v>
                </c:pt>
                <c:pt idx="14">
                  <c:v>0.36</c:v>
                </c:pt>
                <c:pt idx="15">
                  <c:v>0.38</c:v>
                </c:pt>
                <c:pt idx="16">
                  <c:v>0.4</c:v>
                </c:pt>
              </c:numCache>
            </c:numRef>
          </c:xVal>
          <c:yVal>
            <c:numRef>
              <c:f>Sheet1!$F$14:$F$30</c:f>
              <c:numCache>
                <c:formatCode>General</c:formatCode>
                <c:ptCount val="17"/>
                <c:pt idx="0">
                  <c:v>91.284196481544029</c:v>
                </c:pt>
                <c:pt idx="1">
                  <c:v>93.545786730286835</c:v>
                </c:pt>
                <c:pt idx="2">
                  <c:v>95.088860446577854</c:v>
                </c:pt>
                <c:pt idx="3">
                  <c:v>96.186862843274341</c:v>
                </c:pt>
                <c:pt idx="4">
                  <c:v>96.991414334863947</c:v>
                </c:pt>
                <c:pt idx="5">
                  <c:v>97.593249648287866</c:v>
                </c:pt>
                <c:pt idx="6">
                  <c:v>98.049914531357004</c:v>
                </c:pt>
                <c:pt idx="7">
                  <c:v>98.236271619692886</c:v>
                </c:pt>
                <c:pt idx="8">
                  <c:v>96.524297090849998</c:v>
                </c:pt>
                <c:pt idx="9">
                  <c:v>92.859730712973032</c:v>
                </c:pt>
                <c:pt idx="10">
                  <c:v>89.718673817649915</c:v>
                </c:pt>
                <c:pt idx="11">
                  <c:v>86.996424508369913</c:v>
                </c:pt>
                <c:pt idx="12">
                  <c:v>84.614456362749877</c:v>
                </c:pt>
                <c:pt idx="13">
                  <c:v>82.512719763673388</c:v>
                </c:pt>
                <c:pt idx="14">
                  <c:v>80.644509453383165</c:v>
                </c:pt>
                <c:pt idx="15">
                  <c:v>78.972952859965602</c:v>
                </c:pt>
                <c:pt idx="16">
                  <c:v>77.468551925889813</c:v>
                </c:pt>
              </c:numCache>
            </c:numRef>
          </c:yVal>
          <c:smooth val="0"/>
        </c:ser>
        <c:ser>
          <c:idx val="1"/>
          <c:order val="1"/>
          <c:tx>
            <c:v>M=100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Sheet1!$B$31:$B$47</c:f>
              <c:numCache>
                <c:formatCode>General</c:formatCode>
                <c:ptCount val="17"/>
                <c:pt idx="0">
                  <c:v>0.1</c:v>
                </c:pt>
                <c:pt idx="1">
                  <c:v>0.12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0.18</c:v>
                </c:pt>
                <c:pt idx="5">
                  <c:v>0.2</c:v>
                </c:pt>
                <c:pt idx="6">
                  <c:v>0.22</c:v>
                </c:pt>
                <c:pt idx="7">
                  <c:v>0.23</c:v>
                </c:pt>
                <c:pt idx="8">
                  <c:v>0.24</c:v>
                </c:pt>
                <c:pt idx="9">
                  <c:v>0.26</c:v>
                </c:pt>
                <c:pt idx="10">
                  <c:v>0.28000000000000003</c:v>
                </c:pt>
                <c:pt idx="11">
                  <c:v>0.3</c:v>
                </c:pt>
                <c:pt idx="12">
                  <c:v>0.32</c:v>
                </c:pt>
                <c:pt idx="13">
                  <c:v>0.34</c:v>
                </c:pt>
                <c:pt idx="14">
                  <c:v>0.36</c:v>
                </c:pt>
                <c:pt idx="15">
                  <c:v>0.38</c:v>
                </c:pt>
                <c:pt idx="16">
                  <c:v>0.4</c:v>
                </c:pt>
              </c:numCache>
            </c:numRef>
          </c:xVal>
          <c:yVal>
            <c:numRef>
              <c:f>Sheet1!$F$31:$F$47</c:f>
              <c:numCache>
                <c:formatCode>General</c:formatCode>
                <c:ptCount val="17"/>
                <c:pt idx="0">
                  <c:v>71.903406622938491</c:v>
                </c:pt>
                <c:pt idx="1">
                  <c:v>77.009137941078322</c:v>
                </c:pt>
                <c:pt idx="2">
                  <c:v>80.583740992652935</c:v>
                </c:pt>
                <c:pt idx="3">
                  <c:v>83.205390390812113</c:v>
                </c:pt>
                <c:pt idx="4">
                  <c:v>85.195000661317181</c:v>
                </c:pt>
                <c:pt idx="5">
                  <c:v>86.744882997873432</c:v>
                </c:pt>
                <c:pt idx="6">
                  <c:v>87.977222718050854</c:v>
                </c:pt>
                <c:pt idx="7">
                  <c:v>88.500829735564253</c:v>
                </c:pt>
                <c:pt idx="8">
                  <c:v>87.098000975134084</c:v>
                </c:pt>
                <c:pt idx="9">
                  <c:v>83.980384802910407</c:v>
                </c:pt>
                <c:pt idx="10">
                  <c:v>81.308142369575819</c:v>
                </c:pt>
                <c:pt idx="11">
                  <c:v>78.992198927352518</c:v>
                </c:pt>
                <c:pt idx="12">
                  <c:v>76.96574841540712</c:v>
                </c:pt>
                <c:pt idx="13">
                  <c:v>75.177703846043528</c:v>
                </c:pt>
                <c:pt idx="14">
                  <c:v>73.588330895498132</c:v>
                </c:pt>
                <c:pt idx="15">
                  <c:v>72.166260360799612</c:v>
                </c:pt>
                <c:pt idx="16">
                  <c:v>70.886396879570924</c:v>
                </c:pt>
              </c:numCache>
            </c:numRef>
          </c:yVal>
          <c:smooth val="0"/>
        </c:ser>
        <c:ser>
          <c:idx val="2"/>
          <c:order val="2"/>
          <c:tx>
            <c:v>M=200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Sheet1!$B$48:$B$64</c:f>
              <c:numCache>
                <c:formatCode>General</c:formatCode>
                <c:ptCount val="17"/>
                <c:pt idx="0">
                  <c:v>0.1</c:v>
                </c:pt>
                <c:pt idx="1">
                  <c:v>0.12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0.18</c:v>
                </c:pt>
                <c:pt idx="5">
                  <c:v>0.2</c:v>
                </c:pt>
                <c:pt idx="6">
                  <c:v>0.22</c:v>
                </c:pt>
                <c:pt idx="7">
                  <c:v>0.23</c:v>
                </c:pt>
                <c:pt idx="8">
                  <c:v>0.24</c:v>
                </c:pt>
                <c:pt idx="9">
                  <c:v>0.26</c:v>
                </c:pt>
                <c:pt idx="10">
                  <c:v>0.28000000000000003</c:v>
                </c:pt>
                <c:pt idx="11">
                  <c:v>0.3</c:v>
                </c:pt>
                <c:pt idx="12">
                  <c:v>0.32</c:v>
                </c:pt>
                <c:pt idx="13">
                  <c:v>0.34</c:v>
                </c:pt>
                <c:pt idx="14">
                  <c:v>0.36</c:v>
                </c:pt>
                <c:pt idx="15">
                  <c:v>0.38</c:v>
                </c:pt>
                <c:pt idx="16">
                  <c:v>0.4</c:v>
                </c:pt>
              </c:numCache>
            </c:numRef>
          </c:xVal>
          <c:yVal>
            <c:numRef>
              <c:f>Sheet1!$F$48:$F$64</c:f>
              <c:numCache>
                <c:formatCode>General</c:formatCode>
                <c:ptCount val="17"/>
                <c:pt idx="0">
                  <c:v>33.14182690572737</c:v>
                </c:pt>
                <c:pt idx="1">
                  <c:v>43.935840362661281</c:v>
                </c:pt>
                <c:pt idx="2">
                  <c:v>51.573502084803103</c:v>
                </c:pt>
                <c:pt idx="3">
                  <c:v>57.242445485887686</c:v>
                </c:pt>
                <c:pt idx="4">
                  <c:v>61.60217331422362</c:v>
                </c:pt>
                <c:pt idx="5">
                  <c:v>65.048149697044565</c:v>
                </c:pt>
                <c:pt idx="6">
                  <c:v>67.831839091438553</c:v>
                </c:pt>
                <c:pt idx="7">
                  <c:v>69.029945967306986</c:v>
                </c:pt>
                <c:pt idx="8">
                  <c:v>68.245408743702257</c:v>
                </c:pt>
                <c:pt idx="9">
                  <c:v>66.221692982785143</c:v>
                </c:pt>
                <c:pt idx="10">
                  <c:v>64.487079473427599</c:v>
                </c:pt>
                <c:pt idx="11">
                  <c:v>62.983747765317737</c:v>
                </c:pt>
                <c:pt idx="12">
                  <c:v>61.668332520721606</c:v>
                </c:pt>
                <c:pt idx="13">
                  <c:v>60.507672010783836</c:v>
                </c:pt>
                <c:pt idx="14">
                  <c:v>59.475973779728051</c:v>
                </c:pt>
                <c:pt idx="15">
                  <c:v>58.552875362467603</c:v>
                </c:pt>
                <c:pt idx="16">
                  <c:v>57.72208678693319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090440"/>
        <c:axId val="454376536"/>
      </c:scatterChart>
      <c:valAx>
        <c:axId val="456090440"/>
        <c:scaling>
          <c:orientation val="minMax"/>
          <c:max val="0.4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376536"/>
        <c:crosses val="autoZero"/>
        <c:crossBetween val="midCat"/>
      </c:valAx>
      <c:valAx>
        <c:axId val="454376536"/>
        <c:scaling>
          <c:orientation val="minMax"/>
          <c:max val="10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6090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69243959118291"/>
          <c:y val="0.61411912847882133"/>
          <c:w val="0.18253280839895014"/>
          <c:h val="0.192309038293290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13</xdr:row>
      <xdr:rowOff>38100</xdr:rowOff>
    </xdr:from>
    <xdr:to>
      <xdr:col>12</xdr:col>
      <xdr:colOff>590550</xdr:colOff>
      <xdr:row>32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0.15931</cdr:x>
      <cdr:y>0.90361</cdr:y>
    </cdr:from>
    <cdr:to>
      <cdr:x>0.83088</cdr:x>
      <cdr:y>0.99197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19125" y="3214688"/>
          <a:ext cx="26098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衣服のコンダクタンス、</a:t>
          </a:r>
          <a:r>
            <a:rPr lang="en-US" altLang="ja-JP" sz="1100"/>
            <a:t>gHc</a:t>
          </a:r>
          <a:r>
            <a:rPr lang="ja-JP" altLang="en-US" sz="1100"/>
            <a:t>、</a:t>
          </a:r>
          <a:r>
            <a:rPr lang="en-US" altLang="ja-JP" sz="1100"/>
            <a:t>mol m-2s-1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0.00368</cdr:x>
      <cdr:y>0.24632</cdr:y>
    </cdr:from>
    <cdr:to>
      <cdr:x>0.06985</cdr:x>
      <cdr:y>0.67202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 rot="16200000">
          <a:off x="-614364" y="1504951"/>
          <a:ext cx="1514477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最大許容許容温度、</a:t>
          </a:r>
          <a:r>
            <a:rPr lang="en-US" altLang="ja-JP" sz="1100"/>
            <a:t>Te</a:t>
          </a:r>
          <a:r>
            <a:rPr lang="ja-JP" altLang="en-US" sz="1100"/>
            <a:t>、℃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3" zoomScale="110" zoomScaleNormal="110" workbookViewId="0">
      <selection activeCell="K57" sqref="K57"/>
    </sheetView>
  </sheetViews>
  <sheetFormatPr defaultRowHeight="13.5" x14ac:dyDescent="0.15"/>
  <cols>
    <col min="3" max="3" width="9.375" customWidth="1"/>
  </cols>
  <sheetData>
    <row r="1" spans="1:9" x14ac:dyDescent="0.15">
      <c r="A1" t="s">
        <v>0</v>
      </c>
      <c r="B1" t="s">
        <v>18</v>
      </c>
      <c r="C1" t="s">
        <v>2</v>
      </c>
      <c r="D1" t="s">
        <v>5</v>
      </c>
      <c r="E1" t="s">
        <v>7</v>
      </c>
      <c r="F1" t="s">
        <v>9</v>
      </c>
      <c r="G1" t="s">
        <v>12</v>
      </c>
      <c r="H1" t="s">
        <v>20</v>
      </c>
      <c r="I1" t="s">
        <v>22</v>
      </c>
    </row>
    <row r="2" spans="1:9" x14ac:dyDescent="0.15">
      <c r="A2" t="s">
        <v>1</v>
      </c>
      <c r="B2" t="s">
        <v>1</v>
      </c>
      <c r="C2" t="s">
        <v>13</v>
      </c>
      <c r="D2" t="s">
        <v>6</v>
      </c>
      <c r="E2" t="s">
        <v>8</v>
      </c>
      <c r="F2" t="s">
        <v>8</v>
      </c>
      <c r="G2" t="s">
        <v>14</v>
      </c>
      <c r="H2" t="s">
        <v>21</v>
      </c>
      <c r="I2" t="s">
        <v>23</v>
      </c>
    </row>
    <row r="3" spans="1:9" x14ac:dyDescent="0.15">
      <c r="A3">
        <v>38</v>
      </c>
      <c r="B3">
        <v>36</v>
      </c>
      <c r="C3">
        <v>29.3</v>
      </c>
      <c r="D3">
        <v>1</v>
      </c>
      <c r="E3">
        <v>1</v>
      </c>
      <c r="F3">
        <v>2.8</v>
      </c>
      <c r="G3">
        <v>43500</v>
      </c>
      <c r="H3">
        <v>2.5</v>
      </c>
      <c r="I3">
        <v>0.17</v>
      </c>
    </row>
    <row r="4" spans="1:9" x14ac:dyDescent="0.15">
      <c r="C4" t="s">
        <v>32</v>
      </c>
      <c r="F4" t="s">
        <v>31</v>
      </c>
      <c r="G4" t="s">
        <v>32</v>
      </c>
    </row>
    <row r="6" spans="1:9" x14ac:dyDescent="0.15">
      <c r="B6" t="s">
        <v>10</v>
      </c>
      <c r="C6" t="s">
        <v>15</v>
      </c>
      <c r="D6" t="s">
        <v>19</v>
      </c>
    </row>
    <row r="7" spans="1:9" x14ac:dyDescent="0.15">
      <c r="B7" t="s">
        <v>4</v>
      </c>
      <c r="C7" t="s">
        <v>6</v>
      </c>
      <c r="D7" t="s">
        <v>8</v>
      </c>
    </row>
    <row r="8" spans="1:9" x14ac:dyDescent="0.15">
      <c r="B8">
        <f>0.1*A14</f>
        <v>5</v>
      </c>
      <c r="C8">
        <f>0.611*EXP(17.502*B3/(B3+240.97))</f>
        <v>5.9430128306723935</v>
      </c>
      <c r="D8">
        <f>1.4*0.147*(H3/I3)^0.5</f>
        <v>0.78920697352394409</v>
      </c>
    </row>
    <row r="9" spans="1:9" x14ac:dyDescent="0.15">
      <c r="B9" t="s">
        <v>34</v>
      </c>
      <c r="C9" t="s">
        <v>16</v>
      </c>
      <c r="D9" t="s">
        <v>24</v>
      </c>
    </row>
    <row r="11" spans="1:9" x14ac:dyDescent="0.15">
      <c r="A11" t="s">
        <v>3</v>
      </c>
      <c r="B11" t="s">
        <v>33</v>
      </c>
      <c r="C11" t="s">
        <v>25</v>
      </c>
      <c r="D11" t="s">
        <v>11</v>
      </c>
      <c r="E11" t="s">
        <v>27</v>
      </c>
      <c r="F11" t="s">
        <v>29</v>
      </c>
    </row>
    <row r="12" spans="1:9" x14ac:dyDescent="0.15">
      <c r="A12" t="s">
        <v>4</v>
      </c>
      <c r="B12" t="s">
        <v>8</v>
      </c>
      <c r="C12" t="s">
        <v>8</v>
      </c>
      <c r="D12" t="s">
        <v>4</v>
      </c>
      <c r="E12" t="s">
        <v>8</v>
      </c>
      <c r="F12" t="s">
        <v>1</v>
      </c>
    </row>
    <row r="13" spans="1:9" s="1" customFormat="1" ht="27" x14ac:dyDescent="0.15">
      <c r="C13" s="1" t="s">
        <v>26</v>
      </c>
      <c r="D13" s="1" t="s">
        <v>17</v>
      </c>
      <c r="E13" s="1" t="s">
        <v>28</v>
      </c>
      <c r="F13" s="1" t="s">
        <v>30</v>
      </c>
    </row>
    <row r="14" spans="1:9" x14ac:dyDescent="0.15">
      <c r="A14" s="2">
        <v>50</v>
      </c>
      <c r="B14" s="2">
        <v>0.1</v>
      </c>
      <c r="C14" s="2">
        <f>1/(1/$D$8+1/B14)</f>
        <v>8.8754024318579275E-2</v>
      </c>
      <c r="D14" s="2">
        <f>MIN(380,C14*$G$3*($C$8-$D$3)/101.3)</f>
        <v>188.39076231642443</v>
      </c>
      <c r="E14" s="2">
        <f>$F$3*B14/($F$3+B14)</f>
        <v>9.6551724137931033E-2</v>
      </c>
      <c r="F14" s="2">
        <f>$A$3-((E14+$E$3)*((A14-$B$8)-E14*(B14+$E$3)/(B14*(E14+$E$3))*D14)/($C$3*$E$3*E14))</f>
        <v>91.284196481544029</v>
      </c>
    </row>
    <row r="15" spans="1:9" x14ac:dyDescent="0.15">
      <c r="A15" s="2">
        <v>50</v>
      </c>
      <c r="B15" s="2">
        <v>0.12</v>
      </c>
      <c r="C15" s="2">
        <f>1/(1/$D$8+1/B15)</f>
        <v>0.10416202204852448</v>
      </c>
      <c r="D15" s="2">
        <f t="shared" ref="D15:D21" si="0">MIN(380,C15*$G$3*($C$8-$D$3)/101.3)</f>
        <v>221.09603354666064</v>
      </c>
      <c r="E15" s="2">
        <f t="shared" ref="E15:E20" si="1">$F$3*B15/($F$3+B15)</f>
        <v>0.11506849315068492</v>
      </c>
      <c r="F15" s="2">
        <f t="shared" ref="F15:F20" si="2">$A$3-((E15+$E$3)*((A15-$B$8)-E15*(B15+$E$3)/(B15*(E15+$E$3))*D15)/($C$3*$E$3*E15))</f>
        <v>93.545786730286835</v>
      </c>
    </row>
    <row r="16" spans="1:9" x14ac:dyDescent="0.15">
      <c r="A16" s="2">
        <v>50</v>
      </c>
      <c r="B16" s="2">
        <v>0.14000000000000001</v>
      </c>
      <c r="C16" s="2">
        <f>1/(1/$D$8+1/B16)</f>
        <v>0.11890674461291595</v>
      </c>
      <c r="D16" s="2">
        <f t="shared" si="0"/>
        <v>252.39342592268625</v>
      </c>
      <c r="E16" s="2">
        <f t="shared" si="1"/>
        <v>0.13333333333333333</v>
      </c>
      <c r="F16" s="2">
        <f t="shared" si="2"/>
        <v>95.088860446577854</v>
      </c>
    </row>
    <row r="17" spans="1:6" x14ac:dyDescent="0.15">
      <c r="A17" s="2">
        <v>50</v>
      </c>
      <c r="B17" s="2">
        <v>0.16</v>
      </c>
      <c r="C17" s="2">
        <f>1/(1/$D$8+1/B17)</f>
        <v>0.13303011807323786</v>
      </c>
      <c r="D17" s="2">
        <f t="shared" si="0"/>
        <v>282.37193239715401</v>
      </c>
      <c r="E17" s="2">
        <f t="shared" si="1"/>
        <v>0.15135135135135133</v>
      </c>
      <c r="F17" s="2">
        <f t="shared" si="2"/>
        <v>96.186862843274341</v>
      </c>
    </row>
    <row r="18" spans="1:6" x14ac:dyDescent="0.15">
      <c r="A18" s="2">
        <v>50</v>
      </c>
      <c r="B18" s="2">
        <v>0.18</v>
      </c>
      <c r="C18" s="2">
        <f>1/(1/$D$8+1/B18)</f>
        <v>0.1465706078422066</v>
      </c>
      <c r="D18" s="2">
        <f t="shared" si="0"/>
        <v>311.11320029231325</v>
      </c>
      <c r="E18" s="2">
        <f t="shared" si="1"/>
        <v>0.1691275167785235</v>
      </c>
      <c r="F18" s="2">
        <f t="shared" si="2"/>
        <v>96.991414334863947</v>
      </c>
    </row>
    <row r="19" spans="1:6" x14ac:dyDescent="0.15">
      <c r="A19" s="2">
        <v>50</v>
      </c>
      <c r="B19" s="2">
        <v>0.2</v>
      </c>
      <c r="C19" s="2">
        <f>1/(1/$D$8+1/B19)</f>
        <v>0.15956356852448755</v>
      </c>
      <c r="D19" s="2">
        <f t="shared" si="0"/>
        <v>338.69227387771053</v>
      </c>
      <c r="E19" s="2">
        <f t="shared" si="1"/>
        <v>0.18666666666666665</v>
      </c>
      <c r="F19" s="2">
        <f t="shared" si="2"/>
        <v>97.593249648287866</v>
      </c>
    </row>
    <row r="20" spans="1:6" x14ac:dyDescent="0.15">
      <c r="A20" s="2">
        <v>50</v>
      </c>
      <c r="B20" s="2">
        <v>0.22</v>
      </c>
      <c r="C20" s="2">
        <f>1/(1/$D$8+1/B20)</f>
        <v>0.17204155215951678</v>
      </c>
      <c r="D20" s="2">
        <f t="shared" si="0"/>
        <v>365.17824865150948</v>
      </c>
      <c r="E20" s="2">
        <f t="shared" si="1"/>
        <v>0.20397350993377483</v>
      </c>
      <c r="F20" s="2">
        <f t="shared" si="2"/>
        <v>98.049914531357004</v>
      </c>
    </row>
    <row r="21" spans="1:6" x14ac:dyDescent="0.15">
      <c r="A21" s="2">
        <v>50</v>
      </c>
      <c r="B21" s="2">
        <v>0.23</v>
      </c>
      <c r="C21" s="2">
        <f>1/(1/$D$8+1/B21)</f>
        <v>0.17809690143985535</v>
      </c>
      <c r="D21" s="2">
        <f t="shared" si="0"/>
        <v>378.03143334677964</v>
      </c>
      <c r="E21" s="2">
        <f t="shared" ref="E21" si="3">$F$3*B21/($F$3+B21)</f>
        <v>0.21254125412541255</v>
      </c>
      <c r="F21" s="2">
        <f t="shared" ref="F21" si="4">$A$3-((E21+$E$3)*((A21-$B$8)-E21*(B21+$E$3)/(B21*(E21+$E$3))*D21)/($C$3*$E$3*E21))</f>
        <v>98.236271619692886</v>
      </c>
    </row>
    <row r="22" spans="1:6" x14ac:dyDescent="0.15">
      <c r="A22" s="2">
        <v>50</v>
      </c>
      <c r="B22" s="2">
        <v>0.24</v>
      </c>
      <c r="C22" s="2">
        <f>1/(1/$D$8+1/B22)</f>
        <v>0.18403458052486663</v>
      </c>
      <c r="D22" s="2">
        <f t="shared" ref="D22:D64" si="5">MIN(380,C22*$G$3*($C$8-$D$3)/101.3)</f>
        <v>380</v>
      </c>
      <c r="E22" s="2">
        <f t="shared" ref="E22:E55" si="6">$F$3*B22/($F$3+B22)</f>
        <v>0.22105263157894733</v>
      </c>
      <c r="F22" s="2">
        <f t="shared" ref="F22:F55" si="7">$A$3-((E22+$E$3)*((A22-$B$8)-E22*(B22+$E$3)/(B22*(E22+$E$3))*D22)/($C$3*$E$3*E22))</f>
        <v>96.524297090849998</v>
      </c>
    </row>
    <row r="23" spans="1:6" x14ac:dyDescent="0.15">
      <c r="A23" s="2">
        <v>50</v>
      </c>
      <c r="B23" s="2">
        <v>0.26</v>
      </c>
      <c r="C23" s="2">
        <f>1/(1/$D$8+1/B23)</f>
        <v>0.1955703862957052</v>
      </c>
      <c r="D23" s="2">
        <f t="shared" si="5"/>
        <v>380</v>
      </c>
      <c r="E23" s="2">
        <f t="shared" si="6"/>
        <v>0.23790849673202616</v>
      </c>
      <c r="F23" s="2">
        <f t="shared" si="7"/>
        <v>92.859730712973032</v>
      </c>
    </row>
    <row r="24" spans="1:6" x14ac:dyDescent="0.15">
      <c r="A24" s="2">
        <v>50</v>
      </c>
      <c r="B24" s="2">
        <v>0.28000000000000003</v>
      </c>
      <c r="C24" s="2">
        <f>1/(1/$D$8+1/B24)</f>
        <v>0.20667462713827475</v>
      </c>
      <c r="D24" s="2">
        <f t="shared" si="5"/>
        <v>380</v>
      </c>
      <c r="E24" s="2">
        <f t="shared" si="6"/>
        <v>0.25454545454545457</v>
      </c>
      <c r="F24" s="2">
        <f t="shared" si="7"/>
        <v>89.718673817649915</v>
      </c>
    </row>
    <row r="25" spans="1:6" x14ac:dyDescent="0.15">
      <c r="A25" s="2">
        <v>50</v>
      </c>
      <c r="B25" s="2">
        <v>0.3</v>
      </c>
      <c r="C25" s="2">
        <f>1/(1/$D$8+1/B25)</f>
        <v>0.21737107621628579</v>
      </c>
      <c r="D25" s="2">
        <f t="shared" si="5"/>
        <v>380</v>
      </c>
      <c r="E25" s="2">
        <f t="shared" si="6"/>
        <v>0.2709677419354839</v>
      </c>
      <c r="F25" s="2">
        <f t="shared" si="7"/>
        <v>86.996424508369913</v>
      </c>
    </row>
    <row r="26" spans="1:6" x14ac:dyDescent="0.15">
      <c r="A26" s="2">
        <v>50</v>
      </c>
      <c r="B26" s="2">
        <v>0.32</v>
      </c>
      <c r="C26" s="2">
        <f>1/(1/$D$8+1/B26)</f>
        <v>0.22768179208730016</v>
      </c>
      <c r="D26" s="2">
        <f t="shared" si="5"/>
        <v>380</v>
      </c>
      <c r="E26" s="2">
        <f t="shared" si="6"/>
        <v>0.28717948717948716</v>
      </c>
      <c r="F26" s="2">
        <f t="shared" si="7"/>
        <v>84.614456362749877</v>
      </c>
    </row>
    <row r="27" spans="1:6" x14ac:dyDescent="0.15">
      <c r="A27" s="2">
        <v>50</v>
      </c>
      <c r="B27" s="2">
        <v>0.34</v>
      </c>
      <c r="C27" s="2">
        <f>1/(1/$D$8+1/B27)</f>
        <v>0.23762727054435007</v>
      </c>
      <c r="D27" s="2">
        <f t="shared" si="5"/>
        <v>380</v>
      </c>
      <c r="E27" s="2">
        <f t="shared" si="6"/>
        <v>0.30318471337579622</v>
      </c>
      <c r="F27" s="2">
        <f t="shared" si="7"/>
        <v>82.512719763673388</v>
      </c>
    </row>
    <row r="28" spans="1:6" x14ac:dyDescent="0.15">
      <c r="A28" s="2">
        <v>50</v>
      </c>
      <c r="B28" s="2">
        <v>0.36</v>
      </c>
      <c r="C28" s="2">
        <f>1/(1/$D$8+1/B28)</f>
        <v>0.2472265806022802</v>
      </c>
      <c r="D28" s="2">
        <f t="shared" si="5"/>
        <v>380</v>
      </c>
      <c r="E28" s="2">
        <f t="shared" si="6"/>
        <v>0.31898734177215193</v>
      </c>
      <c r="F28" s="2">
        <f t="shared" si="7"/>
        <v>80.644509453383165</v>
      </c>
    </row>
    <row r="29" spans="1:6" x14ac:dyDescent="0.15">
      <c r="A29" s="2">
        <v>50</v>
      </c>
      <c r="B29" s="2">
        <v>0.38</v>
      </c>
      <c r="C29" s="2">
        <f>1/(1/$D$8+1/B29)</f>
        <v>0.25649748652731341</v>
      </c>
      <c r="D29" s="2">
        <f t="shared" si="5"/>
        <v>380</v>
      </c>
      <c r="E29" s="2">
        <f t="shared" si="6"/>
        <v>0.33459119496855344</v>
      </c>
      <c r="F29" s="2">
        <f t="shared" si="7"/>
        <v>78.972952859965602</v>
      </c>
    </row>
    <row r="30" spans="1:6" x14ac:dyDescent="0.15">
      <c r="A30" s="2">
        <v>50</v>
      </c>
      <c r="B30" s="2">
        <v>0.4</v>
      </c>
      <c r="C30" s="2">
        <f>1/(1/$D$8+1/B30)</f>
        <v>0.26545655755290731</v>
      </c>
      <c r="D30" s="2">
        <f t="shared" si="5"/>
        <v>380</v>
      </c>
      <c r="E30" s="2">
        <f t="shared" si="6"/>
        <v>0.35</v>
      </c>
      <c r="F30" s="2">
        <f t="shared" si="7"/>
        <v>77.468551925889813</v>
      </c>
    </row>
    <row r="31" spans="1:6" x14ac:dyDescent="0.15">
      <c r="A31" s="3">
        <v>100</v>
      </c>
      <c r="B31" s="3">
        <v>0.1</v>
      </c>
      <c r="C31" s="3">
        <f>1/(1/$D$8+1/B31)</f>
        <v>8.8754024318579275E-2</v>
      </c>
      <c r="D31" s="3">
        <f t="shared" si="5"/>
        <v>188.39076231642443</v>
      </c>
      <c r="E31" s="3">
        <f t="shared" si="6"/>
        <v>9.6551724137931033E-2</v>
      </c>
      <c r="F31" s="3">
        <f t="shared" si="7"/>
        <v>71.903406622938491</v>
      </c>
    </row>
    <row r="32" spans="1:6" x14ac:dyDescent="0.15">
      <c r="A32" s="3">
        <v>100</v>
      </c>
      <c r="B32" s="3">
        <v>0.12</v>
      </c>
      <c r="C32" s="3">
        <f>1/(1/$D$8+1/B32)</f>
        <v>0.10416202204852448</v>
      </c>
      <c r="D32" s="3">
        <f t="shared" si="5"/>
        <v>221.09603354666064</v>
      </c>
      <c r="E32" s="3">
        <f t="shared" si="6"/>
        <v>0.11506849315068492</v>
      </c>
      <c r="F32" s="3">
        <f t="shared" si="7"/>
        <v>77.009137941078322</v>
      </c>
    </row>
    <row r="33" spans="1:6" x14ac:dyDescent="0.15">
      <c r="A33" s="3">
        <v>100</v>
      </c>
      <c r="B33" s="3">
        <v>0.14000000000000001</v>
      </c>
      <c r="C33" s="3">
        <f>1/(1/$D$8+1/B33)</f>
        <v>0.11890674461291595</v>
      </c>
      <c r="D33" s="3">
        <f t="shared" si="5"/>
        <v>252.39342592268625</v>
      </c>
      <c r="E33" s="3">
        <f t="shared" si="6"/>
        <v>0.13333333333333333</v>
      </c>
      <c r="F33" s="3">
        <f t="shared" si="7"/>
        <v>80.583740992652935</v>
      </c>
    </row>
    <row r="34" spans="1:6" x14ac:dyDescent="0.15">
      <c r="A34" s="3">
        <v>100</v>
      </c>
      <c r="B34" s="3">
        <v>0.16</v>
      </c>
      <c r="C34" s="3">
        <f>1/(1/$D$8+1/B34)</f>
        <v>0.13303011807323786</v>
      </c>
      <c r="D34" s="3">
        <f t="shared" si="5"/>
        <v>282.37193239715401</v>
      </c>
      <c r="E34" s="3">
        <f t="shared" si="6"/>
        <v>0.15135135135135133</v>
      </c>
      <c r="F34" s="3">
        <f t="shared" si="7"/>
        <v>83.205390390812113</v>
      </c>
    </row>
    <row r="35" spans="1:6" x14ac:dyDescent="0.15">
      <c r="A35" s="3">
        <v>100</v>
      </c>
      <c r="B35" s="3">
        <v>0.18</v>
      </c>
      <c r="C35" s="3">
        <f>1/(1/$D$8+1/B35)</f>
        <v>0.1465706078422066</v>
      </c>
      <c r="D35" s="3">
        <f t="shared" si="5"/>
        <v>311.11320029231325</v>
      </c>
      <c r="E35" s="3">
        <f t="shared" si="6"/>
        <v>0.1691275167785235</v>
      </c>
      <c r="F35" s="3">
        <f t="shared" si="7"/>
        <v>85.195000661317181</v>
      </c>
    </row>
    <row r="36" spans="1:6" x14ac:dyDescent="0.15">
      <c r="A36" s="3">
        <v>100</v>
      </c>
      <c r="B36" s="3">
        <v>0.2</v>
      </c>
      <c r="C36" s="3">
        <f>1/(1/$D$8+1/B36)</f>
        <v>0.15956356852448755</v>
      </c>
      <c r="D36" s="3">
        <f t="shared" si="5"/>
        <v>338.69227387771053</v>
      </c>
      <c r="E36" s="3">
        <f t="shared" si="6"/>
        <v>0.18666666666666665</v>
      </c>
      <c r="F36" s="3">
        <f t="shared" si="7"/>
        <v>86.744882997873432</v>
      </c>
    </row>
    <row r="37" spans="1:6" x14ac:dyDescent="0.15">
      <c r="A37" s="3">
        <v>100</v>
      </c>
      <c r="B37" s="3">
        <v>0.22</v>
      </c>
      <c r="C37" s="3">
        <f>1/(1/$D$8+1/B37)</f>
        <v>0.17204155215951678</v>
      </c>
      <c r="D37" s="3">
        <f t="shared" si="5"/>
        <v>365.17824865150948</v>
      </c>
      <c r="E37" s="3">
        <f t="shared" si="6"/>
        <v>0.20397350993377483</v>
      </c>
      <c r="F37" s="3">
        <f t="shared" si="7"/>
        <v>87.977222718050854</v>
      </c>
    </row>
    <row r="38" spans="1:6" x14ac:dyDescent="0.15">
      <c r="A38" s="3">
        <v>100</v>
      </c>
      <c r="B38" s="3">
        <v>0.23</v>
      </c>
      <c r="C38" s="3">
        <f>1/(1/$D$8+1/B38)</f>
        <v>0.17809690143985535</v>
      </c>
      <c r="D38" s="3">
        <f t="shared" si="5"/>
        <v>378.03143334677964</v>
      </c>
      <c r="E38" s="3">
        <f t="shared" si="6"/>
        <v>0.21254125412541255</v>
      </c>
      <c r="F38" s="3">
        <f t="shared" si="7"/>
        <v>88.500829735564253</v>
      </c>
    </row>
    <row r="39" spans="1:6" x14ac:dyDescent="0.15">
      <c r="A39" s="3">
        <v>100</v>
      </c>
      <c r="B39" s="3">
        <v>0.24</v>
      </c>
      <c r="C39" s="3">
        <f>1/(1/$D$8+1/B39)</f>
        <v>0.18403458052486663</v>
      </c>
      <c r="D39" s="3">
        <f t="shared" si="5"/>
        <v>380</v>
      </c>
      <c r="E39" s="3">
        <f t="shared" si="6"/>
        <v>0.22105263157894733</v>
      </c>
      <c r="F39" s="3">
        <f t="shared" si="7"/>
        <v>87.098000975134084</v>
      </c>
    </row>
    <row r="40" spans="1:6" x14ac:dyDescent="0.15">
      <c r="A40" s="3">
        <v>100</v>
      </c>
      <c r="B40" s="3">
        <v>0.26</v>
      </c>
      <c r="C40" s="3">
        <f>1/(1/$D$8+1/B40)</f>
        <v>0.1955703862957052</v>
      </c>
      <c r="D40" s="3">
        <f t="shared" si="5"/>
        <v>380</v>
      </c>
      <c r="E40" s="3">
        <f t="shared" si="6"/>
        <v>0.23790849673202616</v>
      </c>
      <c r="F40" s="3">
        <f t="shared" si="7"/>
        <v>83.980384802910407</v>
      </c>
    </row>
    <row r="41" spans="1:6" x14ac:dyDescent="0.15">
      <c r="A41" s="3">
        <v>100</v>
      </c>
      <c r="B41" s="3">
        <v>0.28000000000000003</v>
      </c>
      <c r="C41" s="3">
        <f>1/(1/$D$8+1/B41)</f>
        <v>0.20667462713827475</v>
      </c>
      <c r="D41" s="3">
        <f t="shared" si="5"/>
        <v>380</v>
      </c>
      <c r="E41" s="3">
        <f t="shared" si="6"/>
        <v>0.25454545454545457</v>
      </c>
      <c r="F41" s="3">
        <f t="shared" si="7"/>
        <v>81.308142369575819</v>
      </c>
    </row>
    <row r="42" spans="1:6" x14ac:dyDescent="0.15">
      <c r="A42" s="3">
        <v>100</v>
      </c>
      <c r="B42" s="3">
        <v>0.3</v>
      </c>
      <c r="C42" s="3">
        <f>1/(1/$D$8+1/B42)</f>
        <v>0.21737107621628579</v>
      </c>
      <c r="D42" s="3">
        <f t="shared" si="5"/>
        <v>380</v>
      </c>
      <c r="E42" s="3">
        <f t="shared" si="6"/>
        <v>0.2709677419354839</v>
      </c>
      <c r="F42" s="3">
        <f t="shared" si="7"/>
        <v>78.992198927352518</v>
      </c>
    </row>
    <row r="43" spans="1:6" x14ac:dyDescent="0.15">
      <c r="A43" s="3">
        <v>100</v>
      </c>
      <c r="B43" s="3">
        <v>0.32</v>
      </c>
      <c r="C43" s="3">
        <f>1/(1/$D$8+1/B43)</f>
        <v>0.22768179208730016</v>
      </c>
      <c r="D43" s="3">
        <f t="shared" si="5"/>
        <v>380</v>
      </c>
      <c r="E43" s="3">
        <f t="shared" si="6"/>
        <v>0.28717948717948716</v>
      </c>
      <c r="F43" s="3">
        <f t="shared" si="7"/>
        <v>76.96574841540712</v>
      </c>
    </row>
    <row r="44" spans="1:6" x14ac:dyDescent="0.15">
      <c r="A44" s="3">
        <v>100</v>
      </c>
      <c r="B44" s="3">
        <v>0.34</v>
      </c>
      <c r="C44" s="3">
        <f>1/(1/$D$8+1/B44)</f>
        <v>0.23762727054435007</v>
      </c>
      <c r="D44" s="3">
        <f t="shared" si="5"/>
        <v>380</v>
      </c>
      <c r="E44" s="3">
        <f t="shared" si="6"/>
        <v>0.30318471337579622</v>
      </c>
      <c r="F44" s="3">
        <f t="shared" si="7"/>
        <v>75.177703846043528</v>
      </c>
    </row>
    <row r="45" spans="1:6" x14ac:dyDescent="0.15">
      <c r="A45" s="3">
        <v>100</v>
      </c>
      <c r="B45" s="3">
        <v>0.36</v>
      </c>
      <c r="C45" s="3">
        <f>1/(1/$D$8+1/B45)</f>
        <v>0.2472265806022802</v>
      </c>
      <c r="D45" s="3">
        <f t="shared" si="5"/>
        <v>380</v>
      </c>
      <c r="E45" s="3">
        <f t="shared" si="6"/>
        <v>0.31898734177215193</v>
      </c>
      <c r="F45" s="3">
        <f t="shared" si="7"/>
        <v>73.588330895498132</v>
      </c>
    </row>
    <row r="46" spans="1:6" x14ac:dyDescent="0.15">
      <c r="A46" s="3">
        <v>100</v>
      </c>
      <c r="B46" s="3">
        <v>0.38</v>
      </c>
      <c r="C46" s="3">
        <f>1/(1/$D$8+1/B46)</f>
        <v>0.25649748652731341</v>
      </c>
      <c r="D46" s="3">
        <f t="shared" si="5"/>
        <v>380</v>
      </c>
      <c r="E46" s="3">
        <f t="shared" si="6"/>
        <v>0.33459119496855344</v>
      </c>
      <c r="F46" s="3">
        <f t="shared" si="7"/>
        <v>72.166260360799612</v>
      </c>
    </row>
    <row r="47" spans="1:6" x14ac:dyDescent="0.15">
      <c r="A47" s="3">
        <v>100</v>
      </c>
      <c r="B47" s="3">
        <v>0.4</v>
      </c>
      <c r="C47" s="3">
        <f>1/(1/$D$8+1/B47)</f>
        <v>0.26545655755290731</v>
      </c>
      <c r="D47" s="3">
        <f t="shared" si="5"/>
        <v>380</v>
      </c>
      <c r="E47" s="3">
        <f t="shared" si="6"/>
        <v>0.35</v>
      </c>
      <c r="F47" s="3">
        <f t="shared" si="7"/>
        <v>70.886396879570924</v>
      </c>
    </row>
    <row r="48" spans="1:6" x14ac:dyDescent="0.15">
      <c r="A48" s="4">
        <v>200</v>
      </c>
      <c r="B48" s="4">
        <v>0.1</v>
      </c>
      <c r="C48" s="4">
        <f>1/(1/$D$8+1/B48)</f>
        <v>8.8754024318579275E-2</v>
      </c>
      <c r="D48" s="4">
        <f t="shared" si="5"/>
        <v>188.39076231642443</v>
      </c>
      <c r="E48" s="4">
        <f t="shared" si="6"/>
        <v>9.6551724137931033E-2</v>
      </c>
      <c r="F48" s="4">
        <f t="shared" si="7"/>
        <v>33.14182690572737</v>
      </c>
    </row>
    <row r="49" spans="1:6" x14ac:dyDescent="0.15">
      <c r="A49" s="4">
        <v>200</v>
      </c>
      <c r="B49" s="4">
        <v>0.12</v>
      </c>
      <c r="C49" s="4">
        <f>1/(1/$D$8+1/B49)</f>
        <v>0.10416202204852448</v>
      </c>
      <c r="D49" s="4">
        <f t="shared" si="5"/>
        <v>221.09603354666064</v>
      </c>
      <c r="E49" s="4">
        <f t="shared" si="6"/>
        <v>0.11506849315068492</v>
      </c>
      <c r="F49" s="4">
        <f t="shared" si="7"/>
        <v>43.935840362661281</v>
      </c>
    </row>
    <row r="50" spans="1:6" x14ac:dyDescent="0.15">
      <c r="A50" s="4">
        <v>200</v>
      </c>
      <c r="B50" s="4">
        <v>0.14000000000000001</v>
      </c>
      <c r="C50" s="4">
        <f>1/(1/$D$8+1/B50)</f>
        <v>0.11890674461291595</v>
      </c>
      <c r="D50" s="4">
        <f t="shared" si="5"/>
        <v>252.39342592268625</v>
      </c>
      <c r="E50" s="4">
        <f t="shared" si="6"/>
        <v>0.13333333333333333</v>
      </c>
      <c r="F50" s="4">
        <f t="shared" si="7"/>
        <v>51.573502084803103</v>
      </c>
    </row>
    <row r="51" spans="1:6" x14ac:dyDescent="0.15">
      <c r="A51" s="4">
        <v>200</v>
      </c>
      <c r="B51" s="4">
        <v>0.16</v>
      </c>
      <c r="C51" s="4">
        <f>1/(1/$D$8+1/B51)</f>
        <v>0.13303011807323786</v>
      </c>
      <c r="D51" s="4">
        <f t="shared" si="5"/>
        <v>282.37193239715401</v>
      </c>
      <c r="E51" s="4">
        <f t="shared" si="6"/>
        <v>0.15135135135135133</v>
      </c>
      <c r="F51" s="4">
        <f t="shared" si="7"/>
        <v>57.242445485887686</v>
      </c>
    </row>
    <row r="52" spans="1:6" x14ac:dyDescent="0.15">
      <c r="A52" s="4">
        <v>200</v>
      </c>
      <c r="B52" s="4">
        <v>0.18</v>
      </c>
      <c r="C52" s="4">
        <f>1/(1/$D$8+1/B52)</f>
        <v>0.1465706078422066</v>
      </c>
      <c r="D52" s="4">
        <f t="shared" si="5"/>
        <v>311.11320029231325</v>
      </c>
      <c r="E52" s="4">
        <f t="shared" si="6"/>
        <v>0.1691275167785235</v>
      </c>
      <c r="F52" s="4">
        <f t="shared" si="7"/>
        <v>61.60217331422362</v>
      </c>
    </row>
    <row r="53" spans="1:6" x14ac:dyDescent="0.15">
      <c r="A53" s="4">
        <v>200</v>
      </c>
      <c r="B53" s="4">
        <v>0.2</v>
      </c>
      <c r="C53" s="4">
        <f>1/(1/$D$8+1/B53)</f>
        <v>0.15956356852448755</v>
      </c>
      <c r="D53" s="4">
        <f t="shared" si="5"/>
        <v>338.69227387771053</v>
      </c>
      <c r="E53" s="4">
        <f t="shared" si="6"/>
        <v>0.18666666666666665</v>
      </c>
      <c r="F53" s="4">
        <f t="shared" si="7"/>
        <v>65.048149697044565</v>
      </c>
    </row>
    <row r="54" spans="1:6" x14ac:dyDescent="0.15">
      <c r="A54" s="4">
        <v>200</v>
      </c>
      <c r="B54" s="4">
        <v>0.22</v>
      </c>
      <c r="C54" s="4">
        <f>1/(1/$D$8+1/B54)</f>
        <v>0.17204155215951678</v>
      </c>
      <c r="D54" s="4">
        <f t="shared" si="5"/>
        <v>365.17824865150948</v>
      </c>
      <c r="E54" s="4">
        <f t="shared" si="6"/>
        <v>0.20397350993377483</v>
      </c>
      <c r="F54" s="4">
        <f t="shared" si="7"/>
        <v>67.831839091438553</v>
      </c>
    </row>
    <row r="55" spans="1:6" x14ac:dyDescent="0.15">
      <c r="A55" s="4">
        <v>200</v>
      </c>
      <c r="B55" s="4">
        <v>0.23</v>
      </c>
      <c r="C55" s="4">
        <f>1/(1/$D$8+1/B55)</f>
        <v>0.17809690143985535</v>
      </c>
      <c r="D55" s="4">
        <f t="shared" si="5"/>
        <v>378.03143334677964</v>
      </c>
      <c r="E55" s="4">
        <f t="shared" si="6"/>
        <v>0.21254125412541255</v>
      </c>
      <c r="F55" s="4">
        <f t="shared" si="7"/>
        <v>69.029945967306986</v>
      </c>
    </row>
    <row r="56" spans="1:6" x14ac:dyDescent="0.15">
      <c r="A56" s="4">
        <v>200</v>
      </c>
      <c r="B56" s="4">
        <v>0.24</v>
      </c>
      <c r="C56" s="4">
        <f>1/(1/$D$8+1/B56)</f>
        <v>0.18403458052486663</v>
      </c>
      <c r="D56" s="4">
        <f t="shared" si="5"/>
        <v>380</v>
      </c>
      <c r="E56" s="4">
        <f t="shared" ref="E56:E64" si="8">$F$3*B56/($F$3+B56)</f>
        <v>0.22105263157894733</v>
      </c>
      <c r="F56" s="4">
        <f t="shared" ref="F56:F64" si="9">$A$3-((E56+$E$3)*((A56-$B$8)-E56*(B56+$E$3)/(B56*(E56+$E$3))*D56)/($C$3*$E$3*E56))</f>
        <v>68.245408743702257</v>
      </c>
    </row>
    <row r="57" spans="1:6" x14ac:dyDescent="0.15">
      <c r="A57" s="4">
        <v>200</v>
      </c>
      <c r="B57" s="4">
        <v>0.26</v>
      </c>
      <c r="C57" s="4">
        <f>1/(1/$D$8+1/B57)</f>
        <v>0.1955703862957052</v>
      </c>
      <c r="D57" s="4">
        <f t="shared" si="5"/>
        <v>380</v>
      </c>
      <c r="E57" s="4">
        <f t="shared" si="8"/>
        <v>0.23790849673202616</v>
      </c>
      <c r="F57" s="4">
        <f t="shared" si="9"/>
        <v>66.221692982785143</v>
      </c>
    </row>
    <row r="58" spans="1:6" x14ac:dyDescent="0.15">
      <c r="A58" s="4">
        <v>200</v>
      </c>
      <c r="B58" s="4">
        <v>0.28000000000000003</v>
      </c>
      <c r="C58" s="4">
        <f>1/(1/$D$8+1/B58)</f>
        <v>0.20667462713827475</v>
      </c>
      <c r="D58" s="4">
        <f t="shared" si="5"/>
        <v>380</v>
      </c>
      <c r="E58" s="4">
        <f t="shared" si="8"/>
        <v>0.25454545454545457</v>
      </c>
      <c r="F58" s="4">
        <f t="shared" si="9"/>
        <v>64.487079473427599</v>
      </c>
    </row>
    <row r="59" spans="1:6" x14ac:dyDescent="0.15">
      <c r="A59" s="4">
        <v>200</v>
      </c>
      <c r="B59" s="4">
        <v>0.3</v>
      </c>
      <c r="C59" s="4">
        <f>1/(1/$D$8+1/B59)</f>
        <v>0.21737107621628579</v>
      </c>
      <c r="D59" s="4">
        <f t="shared" si="5"/>
        <v>380</v>
      </c>
      <c r="E59" s="4">
        <f t="shared" si="8"/>
        <v>0.2709677419354839</v>
      </c>
      <c r="F59" s="4">
        <f t="shared" si="9"/>
        <v>62.983747765317737</v>
      </c>
    </row>
    <row r="60" spans="1:6" x14ac:dyDescent="0.15">
      <c r="A60" s="4">
        <v>200</v>
      </c>
      <c r="B60" s="4">
        <v>0.32</v>
      </c>
      <c r="C60" s="4">
        <f>1/(1/$D$8+1/B60)</f>
        <v>0.22768179208730016</v>
      </c>
      <c r="D60" s="4">
        <f t="shared" si="5"/>
        <v>380</v>
      </c>
      <c r="E60" s="4">
        <f t="shared" si="8"/>
        <v>0.28717948717948716</v>
      </c>
      <c r="F60" s="4">
        <f t="shared" si="9"/>
        <v>61.668332520721606</v>
      </c>
    </row>
    <row r="61" spans="1:6" x14ac:dyDescent="0.15">
      <c r="A61" s="4">
        <v>200</v>
      </c>
      <c r="B61" s="4">
        <v>0.34</v>
      </c>
      <c r="C61" s="4">
        <f>1/(1/$D$8+1/B61)</f>
        <v>0.23762727054435007</v>
      </c>
      <c r="D61" s="4">
        <f t="shared" si="5"/>
        <v>380</v>
      </c>
      <c r="E61" s="4">
        <f t="shared" si="8"/>
        <v>0.30318471337579622</v>
      </c>
      <c r="F61" s="4">
        <f t="shared" si="9"/>
        <v>60.507672010783836</v>
      </c>
    </row>
    <row r="62" spans="1:6" x14ac:dyDescent="0.15">
      <c r="A62" s="4">
        <v>200</v>
      </c>
      <c r="B62" s="4">
        <v>0.36</v>
      </c>
      <c r="C62" s="4">
        <f>1/(1/$D$8+1/B62)</f>
        <v>0.2472265806022802</v>
      </c>
      <c r="D62" s="4">
        <f t="shared" si="5"/>
        <v>380</v>
      </c>
      <c r="E62" s="4">
        <f t="shared" si="8"/>
        <v>0.31898734177215193</v>
      </c>
      <c r="F62" s="4">
        <f t="shared" si="9"/>
        <v>59.475973779728051</v>
      </c>
    </row>
    <row r="63" spans="1:6" x14ac:dyDescent="0.15">
      <c r="A63" s="4">
        <v>200</v>
      </c>
      <c r="B63" s="4">
        <v>0.38</v>
      </c>
      <c r="C63" s="4">
        <f>1/(1/$D$8+1/B63)</f>
        <v>0.25649748652731341</v>
      </c>
      <c r="D63" s="4">
        <f t="shared" si="5"/>
        <v>380</v>
      </c>
      <c r="E63" s="4">
        <f t="shared" si="8"/>
        <v>0.33459119496855344</v>
      </c>
      <c r="F63" s="4">
        <f t="shared" si="9"/>
        <v>58.552875362467603</v>
      </c>
    </row>
    <row r="64" spans="1:6" x14ac:dyDescent="0.15">
      <c r="A64" s="4">
        <v>200</v>
      </c>
      <c r="B64" s="4">
        <v>0.4</v>
      </c>
      <c r="C64" s="4">
        <f>1/(1/$D$8+1/B64)</f>
        <v>0.26545655755290731</v>
      </c>
      <c r="D64" s="4">
        <f t="shared" si="5"/>
        <v>380</v>
      </c>
      <c r="E64" s="4">
        <f t="shared" si="8"/>
        <v>0.35</v>
      </c>
      <c r="F64" s="4">
        <f t="shared" si="9"/>
        <v>57.72208678693319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Kano</dc:creator>
  <cp:lastModifiedBy>Atsushi Kano</cp:lastModifiedBy>
  <dcterms:created xsi:type="dcterms:W3CDTF">2018-03-30T05:50:34Z</dcterms:created>
  <dcterms:modified xsi:type="dcterms:W3CDTF">2018-04-09T06:09:54Z</dcterms:modified>
</cp:coreProperties>
</file>