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ropbox\原稿\生物環境物理学の基礎\"/>
    </mc:Choice>
  </mc:AlternateContent>
  <bookViews>
    <workbookView xWindow="0" yWindow="0" windowWidth="19050" windowHeight="12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5" i="1" s="1"/>
  <c r="C39" i="1"/>
  <c r="C33" i="1"/>
  <c r="C32" i="1"/>
  <c r="C31" i="1"/>
  <c r="C29" i="1"/>
  <c r="C30" i="1" s="1"/>
  <c r="C34" i="1" s="1"/>
  <c r="C35" i="1" l="1"/>
  <c r="C37" i="1" s="1"/>
  <c r="C36" i="1"/>
  <c r="C40" i="1"/>
  <c r="C38" i="1" l="1"/>
  <c r="C41" i="1" s="1"/>
  <c r="C43" i="1" s="1"/>
  <c r="C44" i="1"/>
</calcChain>
</file>

<file path=xl/sharedStrings.xml><?xml version="1.0" encoding="utf-8"?>
<sst xmlns="http://schemas.openxmlformats.org/spreadsheetml/2006/main" count="145" uniqueCount="96">
  <si>
    <t>定数</t>
    <rPh sb="0" eb="2">
      <t>テイスウ</t>
    </rPh>
    <phoneticPr fontId="2"/>
  </si>
  <si>
    <t>葉のPAR吸収率</t>
    <rPh sb="0" eb="1">
      <t>ハ</t>
    </rPh>
    <rPh sb="5" eb="8">
      <t>キュウシュウリツ</t>
    </rPh>
    <phoneticPr fontId="2"/>
  </si>
  <si>
    <t>最大光量子収率</t>
    <rPh sb="0" eb="2">
      <t>サイダイ</t>
    </rPh>
    <rPh sb="2" eb="5">
      <t>コウリョウシ</t>
    </rPh>
    <rPh sb="5" eb="7">
      <t>シュウリツ</t>
    </rPh>
    <phoneticPr fontId="2"/>
  </si>
  <si>
    <t>大気O2濃度</t>
    <rPh sb="0" eb="2">
      <t>タイキ</t>
    </rPh>
    <rPh sb="4" eb="6">
      <t>ノウド</t>
    </rPh>
    <phoneticPr fontId="2"/>
  </si>
  <si>
    <t>気温</t>
    <rPh sb="0" eb="2">
      <t>キオン</t>
    </rPh>
    <phoneticPr fontId="2"/>
  </si>
  <si>
    <t>葉面CO2濃度</t>
    <rPh sb="0" eb="2">
      <t>ヨウメン</t>
    </rPh>
    <rPh sb="5" eb="7">
      <t>ノウド</t>
    </rPh>
    <phoneticPr fontId="2"/>
  </si>
  <si>
    <t>入射PAR</t>
    <rPh sb="0" eb="2">
      <t>ニュウシャ</t>
    </rPh>
    <phoneticPr fontId="2"/>
  </si>
  <si>
    <t>相対湿度</t>
    <rPh sb="0" eb="4">
      <t>ソウタイシツド</t>
    </rPh>
    <phoneticPr fontId="2"/>
  </si>
  <si>
    <t>葉内CO2濃度</t>
    <rPh sb="0" eb="2">
      <t>ヨウナイ</t>
    </rPh>
    <rPh sb="5" eb="7">
      <t>ノウド</t>
    </rPh>
    <phoneticPr fontId="2"/>
  </si>
  <si>
    <t>CO2吸収速度１</t>
    <rPh sb="3" eb="7">
      <t>キュウシュウソクド</t>
    </rPh>
    <phoneticPr fontId="2"/>
  </si>
  <si>
    <t>気孔コンダクタンス1</t>
    <rPh sb="0" eb="2">
      <t>キコウ</t>
    </rPh>
    <phoneticPr fontId="2"/>
  </si>
  <si>
    <t>特性比</t>
    <rPh sb="0" eb="2">
      <t>トクセイ</t>
    </rPh>
    <rPh sb="2" eb="3">
      <t>ヒ</t>
    </rPh>
    <phoneticPr fontId="2"/>
  </si>
  <si>
    <t>特性比温度係数</t>
    <rPh sb="0" eb="2">
      <t>トクセイ</t>
    </rPh>
    <rPh sb="2" eb="3">
      <t>ヒ</t>
    </rPh>
    <rPh sb="3" eb="7">
      <t>オンドケイスウ</t>
    </rPh>
    <phoneticPr fontId="2"/>
  </si>
  <si>
    <t>CO2ミハエリス定数@25C</t>
    <rPh sb="8" eb="10">
      <t>テイスウ</t>
    </rPh>
    <phoneticPr fontId="2"/>
  </si>
  <si>
    <t>CO2ミハエリス定数温度係数</t>
    <rPh sb="8" eb="10">
      <t>テイスウ</t>
    </rPh>
    <rPh sb="10" eb="14">
      <t>オンドケイスウ</t>
    </rPh>
    <phoneticPr fontId="2"/>
  </si>
  <si>
    <t>O2阻害定数@25C</t>
    <rPh sb="2" eb="6">
      <t>ソガイテイスウ</t>
    </rPh>
    <phoneticPr fontId="2"/>
  </si>
  <si>
    <t>umol/mol</t>
    <phoneticPr fontId="2"/>
  </si>
  <si>
    <t>O2阻害定数温度係数</t>
    <rPh sb="2" eb="6">
      <t>ソガイテイスウ</t>
    </rPh>
    <rPh sb="6" eb="10">
      <t>オンドケイスウ</t>
    </rPh>
    <phoneticPr fontId="2"/>
  </si>
  <si>
    <t>最大CO2固定速度@25</t>
    <rPh sb="0" eb="2">
      <t>サイダイ</t>
    </rPh>
    <rPh sb="5" eb="7">
      <t>コテイ</t>
    </rPh>
    <rPh sb="7" eb="9">
      <t>ソクド</t>
    </rPh>
    <phoneticPr fontId="2"/>
  </si>
  <si>
    <t>最大CO2固定速度温度係数</t>
    <rPh sb="0" eb="9">
      <t>サイダイ</t>
    </rPh>
    <rPh sb="9" eb="13">
      <t>オンドケイスウ</t>
    </rPh>
    <phoneticPr fontId="2"/>
  </si>
  <si>
    <t>制限係数</t>
    <rPh sb="0" eb="2">
      <t>セイゲン</t>
    </rPh>
    <rPh sb="2" eb="4">
      <t>ケイスウ</t>
    </rPh>
    <phoneticPr fontId="2"/>
  </si>
  <si>
    <t>θ</t>
    <phoneticPr fontId="2"/>
  </si>
  <si>
    <t>呼吸速度@25C</t>
    <rPh sb="0" eb="4">
      <t>コキュウソクド</t>
    </rPh>
    <phoneticPr fontId="2"/>
  </si>
  <si>
    <t>呼吸速度温度係数</t>
    <rPh sb="0" eb="4">
      <t>コキュウソクド</t>
    </rPh>
    <rPh sb="4" eb="8">
      <t>オンドケイスウ</t>
    </rPh>
    <phoneticPr fontId="2"/>
  </si>
  <si>
    <t>B-Bモデルの切片</t>
    <rPh sb="7" eb="9">
      <t>セッペン</t>
    </rPh>
    <phoneticPr fontId="2"/>
  </si>
  <si>
    <t>b</t>
    <phoneticPr fontId="2"/>
  </si>
  <si>
    <t>B-Bモデルの傾き</t>
    <rPh sb="7" eb="8">
      <t>カタム</t>
    </rPh>
    <phoneticPr fontId="2"/>
  </si>
  <si>
    <t>変数</t>
    <rPh sb="0" eb="2">
      <t>ヘンスウ</t>
    </rPh>
    <phoneticPr fontId="2"/>
  </si>
  <si>
    <t>CO2補償点</t>
    <rPh sb="3" eb="5">
      <t>ホショウ</t>
    </rPh>
    <rPh sb="5" eb="6">
      <t>テン</t>
    </rPh>
    <phoneticPr fontId="2"/>
  </si>
  <si>
    <t>CO2ミハエリス定数</t>
    <rPh sb="8" eb="10">
      <t>テイスウ</t>
    </rPh>
    <phoneticPr fontId="2"/>
  </si>
  <si>
    <t>O2阻害定数</t>
    <rPh sb="2" eb="6">
      <t>ソガイテイスウ</t>
    </rPh>
    <phoneticPr fontId="2"/>
  </si>
  <si>
    <t>最大CO2固定速度</t>
    <rPh sb="0" eb="2">
      <t>サイダイ</t>
    </rPh>
    <rPh sb="5" eb="7">
      <t>コテイ</t>
    </rPh>
    <rPh sb="7" eb="9">
      <t>ソクド</t>
    </rPh>
    <phoneticPr fontId="2"/>
  </si>
  <si>
    <t>光律速同化速度</t>
    <rPh sb="0" eb="1">
      <t>ヒカリ</t>
    </rPh>
    <rPh sb="1" eb="3">
      <t>リッソク</t>
    </rPh>
    <rPh sb="3" eb="5">
      <t>ドウカ</t>
    </rPh>
    <rPh sb="5" eb="7">
      <t>ソクド</t>
    </rPh>
    <phoneticPr fontId="2"/>
  </si>
  <si>
    <t>Rubisco律速同化速度</t>
    <rPh sb="7" eb="9">
      <t>リッソク</t>
    </rPh>
    <rPh sb="9" eb="11">
      <t>ドウカ</t>
    </rPh>
    <rPh sb="11" eb="13">
      <t>ソクド</t>
    </rPh>
    <phoneticPr fontId="2"/>
  </si>
  <si>
    <t>リン酸律速同化速度</t>
    <rPh sb="2" eb="3">
      <t>サン</t>
    </rPh>
    <rPh sb="3" eb="5">
      <t>リッソク</t>
    </rPh>
    <rPh sb="5" eb="7">
      <t>ドウカ</t>
    </rPh>
    <rPh sb="7" eb="9">
      <t>ソクド</t>
    </rPh>
    <phoneticPr fontId="2"/>
  </si>
  <si>
    <t>JEとJcの小さい方</t>
    <rPh sb="6" eb="7">
      <t>チイ</t>
    </rPh>
    <rPh sb="9" eb="10">
      <t>ホウ</t>
    </rPh>
    <phoneticPr fontId="2"/>
  </si>
  <si>
    <t>JpとJsの小さい方</t>
    <rPh sb="6" eb="7">
      <t>チイ</t>
    </rPh>
    <rPh sb="9" eb="10">
      <t>ホウ</t>
    </rPh>
    <phoneticPr fontId="2"/>
  </si>
  <si>
    <t>日呼吸速度</t>
    <rPh sb="0" eb="1">
      <t>ニチ</t>
    </rPh>
    <rPh sb="1" eb="5">
      <t>コキュウソクド</t>
    </rPh>
    <phoneticPr fontId="2"/>
  </si>
  <si>
    <t>CO2吸収速度２</t>
    <rPh sb="3" eb="7">
      <t>キュウシュウソクド</t>
    </rPh>
    <phoneticPr fontId="2"/>
  </si>
  <si>
    <t>1と2の差</t>
    <rPh sb="4" eb="5">
      <t>サ</t>
    </rPh>
    <phoneticPr fontId="2"/>
  </si>
  <si>
    <t>気孔コンダクタンス2</t>
    <rPh sb="0" eb="2">
      <t>キコウ</t>
    </rPh>
    <phoneticPr fontId="2"/>
  </si>
  <si>
    <t>表14.1</t>
    <rPh sb="0" eb="1">
      <t>ヒョウ</t>
    </rPh>
    <phoneticPr fontId="1"/>
  </si>
  <si>
    <t>｜</t>
  </si>
  <si>
    <t>式14.27</t>
    <rPh sb="0" eb="1">
      <t>シキ</t>
    </rPh>
    <phoneticPr fontId="1"/>
  </si>
  <si>
    <t>αp</t>
    <phoneticPr fontId="2"/>
  </si>
  <si>
    <t>em</t>
    <phoneticPr fontId="2"/>
  </si>
  <si>
    <t>Coa</t>
    <phoneticPr fontId="2"/>
  </si>
  <si>
    <t>τ25</t>
    <phoneticPr fontId="2"/>
  </si>
  <si>
    <t>mol/mol</t>
    <phoneticPr fontId="2"/>
  </si>
  <si>
    <t>Kc25</t>
    <phoneticPr fontId="2"/>
  </si>
  <si>
    <t>Ko25</t>
    <phoneticPr fontId="2"/>
  </si>
  <si>
    <t>Vm25</t>
    <phoneticPr fontId="2"/>
  </si>
  <si>
    <t>umol/(s m2)</t>
    <phoneticPr fontId="2"/>
  </si>
  <si>
    <t>β</t>
    <phoneticPr fontId="2"/>
  </si>
  <si>
    <t>Rd25</t>
    <phoneticPr fontId="2"/>
  </si>
  <si>
    <t>mol/(s m2)</t>
    <phoneticPr fontId="2"/>
  </si>
  <si>
    <t>m</t>
    <phoneticPr fontId="2"/>
  </si>
  <si>
    <t>Ta</t>
    <phoneticPr fontId="2"/>
  </si>
  <si>
    <t>C</t>
    <phoneticPr fontId="2"/>
  </si>
  <si>
    <t>Ccs</t>
    <phoneticPr fontId="2"/>
  </si>
  <si>
    <t>Cci</t>
    <phoneticPr fontId="2"/>
  </si>
  <si>
    <t>Qp</t>
    <phoneticPr fontId="2"/>
  </si>
  <si>
    <t>hs</t>
    <phoneticPr fontId="2"/>
  </si>
  <si>
    <t>τ</t>
    <phoneticPr fontId="2"/>
  </si>
  <si>
    <t>Kc</t>
    <phoneticPr fontId="2"/>
  </si>
  <si>
    <t>Ko</t>
    <phoneticPr fontId="2"/>
  </si>
  <si>
    <t>Vm</t>
    <phoneticPr fontId="2"/>
  </si>
  <si>
    <t>umol/(m2 s)</t>
    <phoneticPr fontId="2"/>
  </si>
  <si>
    <t>JE</t>
    <phoneticPr fontId="2"/>
  </si>
  <si>
    <t>Jc</t>
    <phoneticPr fontId="2"/>
  </si>
  <si>
    <t>Js</t>
    <phoneticPr fontId="2"/>
  </si>
  <si>
    <t>Jｐ</t>
    <phoneticPr fontId="2"/>
  </si>
  <si>
    <t>A</t>
    <phoneticPr fontId="2"/>
  </si>
  <si>
    <t>Rd</t>
    <phoneticPr fontId="2"/>
  </si>
  <si>
    <t>An,leaf</t>
    <phoneticPr fontId="2"/>
  </si>
  <si>
    <t>環境値</t>
    <rPh sb="0" eb="2">
      <t>カンキョウ</t>
    </rPh>
    <rPh sb="2" eb="3">
      <t>チ</t>
    </rPh>
    <phoneticPr fontId="1"/>
  </si>
  <si>
    <t>この値を試行錯誤で求める</t>
    <rPh sb="2" eb="3">
      <t>アタイ</t>
    </rPh>
    <rPh sb="4" eb="8">
      <t>シコウサクゴ</t>
    </rPh>
    <rPh sb="9" eb="10">
      <t>モト</t>
    </rPh>
    <phoneticPr fontId="2"/>
  </si>
  <si>
    <t>-</t>
  </si>
  <si>
    <t>umol/mol</t>
  </si>
  <si>
    <t>mol/mol</t>
  </si>
  <si>
    <t>umol/(s m2)</t>
  </si>
  <si>
    <t>式14.25</t>
    <rPh sb="0" eb="1">
      <t>シキ</t>
    </rPh>
    <phoneticPr fontId="1"/>
  </si>
  <si>
    <t>式14.19</t>
    <rPh sb="0" eb="1">
      <t>シキ</t>
    </rPh>
    <phoneticPr fontId="1"/>
  </si>
  <si>
    <t>式14.26</t>
    <rPh sb="0" eb="1">
      <t>シキ</t>
    </rPh>
    <phoneticPr fontId="1"/>
  </si>
  <si>
    <t>式14.18</t>
    <rPh sb="0" eb="1">
      <t>シキ</t>
    </rPh>
    <phoneticPr fontId="1"/>
  </si>
  <si>
    <t>式14.20</t>
    <rPh sb="0" eb="1">
      <t>シキ</t>
    </rPh>
    <phoneticPr fontId="1"/>
  </si>
  <si>
    <t>式14.21</t>
    <rPh sb="0" eb="1">
      <t>シキ</t>
    </rPh>
    <phoneticPr fontId="1"/>
  </si>
  <si>
    <t>式14.22</t>
    <rPh sb="0" eb="1">
      <t>シキ</t>
    </rPh>
    <phoneticPr fontId="1"/>
  </si>
  <si>
    <t>式14.23</t>
    <rPh sb="0" eb="1">
      <t>シキ</t>
    </rPh>
    <phoneticPr fontId="1"/>
  </si>
  <si>
    <t>Collatzら、式14.27の下</t>
    <rPh sb="9" eb="10">
      <t>シキ</t>
    </rPh>
    <rPh sb="16" eb="17">
      <t>シタ</t>
    </rPh>
    <phoneticPr fontId="1"/>
  </si>
  <si>
    <t>式14.24</t>
    <rPh sb="0" eb="1">
      <t>シキ</t>
    </rPh>
    <phoneticPr fontId="1"/>
  </si>
  <si>
    <t>これがゼロになるように</t>
    <phoneticPr fontId="2"/>
  </si>
  <si>
    <t>葉面の環境条件より同化速度を求めるシート</t>
    <rPh sb="0" eb="2">
      <t>ヨウメン</t>
    </rPh>
    <rPh sb="3" eb="7">
      <t>カンキョウジョウケン</t>
    </rPh>
    <rPh sb="9" eb="11">
      <t>ドウカ</t>
    </rPh>
    <rPh sb="11" eb="13">
      <t>ソクド</t>
    </rPh>
    <rPh sb="14" eb="15">
      <t>モト</t>
    </rPh>
    <phoneticPr fontId="2"/>
  </si>
  <si>
    <t>株式会社ダブルエム</t>
    <rPh sb="0" eb="4">
      <t>カブシキガイシャ</t>
    </rPh>
    <phoneticPr fontId="2"/>
  </si>
  <si>
    <t>Γ*</t>
  </si>
  <si>
    <t>式B（式14.14と式14.28より）</t>
    <rPh sb="0" eb="1">
      <t>シキ</t>
    </rPh>
    <rPh sb="3" eb="4">
      <t>シキ</t>
    </rPh>
    <rPh sb="10" eb="1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</si>
</sst>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1876424</xdr:colOff>
      <xdr:row>23</xdr:row>
      <xdr:rowOff>161924</xdr:rowOff>
    </xdr:from>
    <xdr:to>
      <xdr:col>6</xdr:col>
      <xdr:colOff>47624</xdr:colOff>
      <xdr:row>42</xdr:row>
      <xdr:rowOff>180974</xdr:rowOff>
    </xdr:to>
    <xdr:sp macro="" textlink="">
      <xdr:nvSpPr>
        <xdr:cNvPr id="2" name="左カーブ矢印 1"/>
        <xdr:cNvSpPr/>
      </xdr:nvSpPr>
      <xdr:spPr>
        <a:xfrm rot="10800000" flipH="1">
          <a:off x="6019799" y="4324349"/>
          <a:ext cx="809625" cy="3457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6" workbookViewId="0">
      <selection activeCell="E53" sqref="E53"/>
    </sheetView>
  </sheetViews>
  <sheetFormatPr defaultRowHeight="14.25" x14ac:dyDescent="0.15"/>
  <cols>
    <col min="1" max="1" width="24.875" style="1" customWidth="1"/>
    <col min="2" max="3" width="9" style="2"/>
    <col min="4" max="4" width="11.5" style="2" bestFit="1" customWidth="1"/>
    <col min="5" max="5" width="25.625" style="1" bestFit="1" customWidth="1"/>
    <col min="6" max="16384" width="9" style="1"/>
  </cols>
  <sheetData>
    <row r="1" spans="1:5" x14ac:dyDescent="0.15">
      <c r="A1" s="1" t="s">
        <v>92</v>
      </c>
      <c r="D1" s="1" t="s">
        <v>93</v>
      </c>
    </row>
    <row r="3" spans="1:5" x14ac:dyDescent="0.15">
      <c r="A3" s="3" t="s">
        <v>0</v>
      </c>
    </row>
    <row r="4" spans="1:5" x14ac:dyDescent="0.15">
      <c r="A4" s="1" t="s">
        <v>1</v>
      </c>
      <c r="B4" s="2" t="s">
        <v>44</v>
      </c>
      <c r="C4" s="2">
        <v>0.8</v>
      </c>
      <c r="D4" s="2" t="s">
        <v>77</v>
      </c>
      <c r="E4" s="1" t="s">
        <v>41</v>
      </c>
    </row>
    <row r="5" spans="1:5" x14ac:dyDescent="0.15">
      <c r="A5" s="1" t="s">
        <v>2</v>
      </c>
      <c r="B5" s="2" t="s">
        <v>45</v>
      </c>
      <c r="C5" s="2">
        <v>0.08</v>
      </c>
      <c r="D5" s="2" t="s">
        <v>77</v>
      </c>
      <c r="E5" s="1" t="s">
        <v>42</v>
      </c>
    </row>
    <row r="6" spans="1:5" x14ac:dyDescent="0.15">
      <c r="A6" s="1" t="s">
        <v>3</v>
      </c>
      <c r="B6" s="2" t="s">
        <v>46</v>
      </c>
      <c r="C6" s="2">
        <v>210000</v>
      </c>
      <c r="D6" s="2" t="s">
        <v>78</v>
      </c>
      <c r="E6" s="1" t="s">
        <v>42</v>
      </c>
    </row>
    <row r="7" spans="1:5" x14ac:dyDescent="0.15">
      <c r="A7" s="1" t="s">
        <v>11</v>
      </c>
      <c r="B7" s="2" t="s">
        <v>47</v>
      </c>
      <c r="C7" s="2">
        <v>2600</v>
      </c>
      <c r="D7" s="2" t="s">
        <v>79</v>
      </c>
      <c r="E7" s="1" t="s">
        <v>42</v>
      </c>
    </row>
    <row r="8" spans="1:5" x14ac:dyDescent="0.15">
      <c r="A8" s="1" t="s">
        <v>12</v>
      </c>
      <c r="C8" s="2">
        <v>-5.6000000000000001E-2</v>
      </c>
      <c r="D8" s="2" t="s">
        <v>77</v>
      </c>
      <c r="E8" s="1" t="s">
        <v>42</v>
      </c>
    </row>
    <row r="9" spans="1:5" x14ac:dyDescent="0.15">
      <c r="A9" s="1" t="s">
        <v>13</v>
      </c>
      <c r="B9" s="2" t="s">
        <v>49</v>
      </c>
      <c r="C9" s="2">
        <v>300</v>
      </c>
      <c r="D9" s="2" t="s">
        <v>78</v>
      </c>
      <c r="E9" s="1" t="s">
        <v>42</v>
      </c>
    </row>
    <row r="10" spans="1:5" x14ac:dyDescent="0.15">
      <c r="A10" s="1" t="s">
        <v>14</v>
      </c>
      <c r="C10" s="2">
        <v>7.3999999999999996E-2</v>
      </c>
      <c r="D10" s="2" t="s">
        <v>77</v>
      </c>
      <c r="E10" s="1" t="s">
        <v>42</v>
      </c>
    </row>
    <row r="11" spans="1:5" x14ac:dyDescent="0.15">
      <c r="A11" s="1" t="s">
        <v>15</v>
      </c>
      <c r="B11" s="2" t="s">
        <v>50</v>
      </c>
      <c r="C11" s="2">
        <v>300000</v>
      </c>
      <c r="D11" s="2" t="s">
        <v>78</v>
      </c>
      <c r="E11" s="1" t="s">
        <v>42</v>
      </c>
    </row>
    <row r="12" spans="1:5" x14ac:dyDescent="0.15">
      <c r="A12" s="1" t="s">
        <v>17</v>
      </c>
      <c r="C12" s="2">
        <v>1.7999999999999999E-2</v>
      </c>
      <c r="D12" s="2" t="s">
        <v>77</v>
      </c>
      <c r="E12" s="1" t="s">
        <v>42</v>
      </c>
    </row>
    <row r="13" spans="1:5" x14ac:dyDescent="0.15">
      <c r="A13" s="1" t="s">
        <v>18</v>
      </c>
      <c r="B13" s="2" t="s">
        <v>51</v>
      </c>
      <c r="C13" s="2">
        <v>100</v>
      </c>
      <c r="D13" s="2" t="s">
        <v>80</v>
      </c>
      <c r="E13" s="1" t="s">
        <v>42</v>
      </c>
    </row>
    <row r="14" spans="1:5" x14ac:dyDescent="0.15">
      <c r="A14" s="1" t="s">
        <v>19</v>
      </c>
      <c r="C14" s="2">
        <v>8.7999999999999995E-2</v>
      </c>
      <c r="D14" s="2" t="s">
        <v>77</v>
      </c>
      <c r="E14" s="1" t="s">
        <v>42</v>
      </c>
    </row>
    <row r="15" spans="1:5" x14ac:dyDescent="0.15">
      <c r="A15" s="1" t="s">
        <v>20</v>
      </c>
      <c r="B15" s="2" t="s">
        <v>21</v>
      </c>
      <c r="C15" s="2">
        <v>0.95</v>
      </c>
      <c r="D15" s="2" t="s">
        <v>77</v>
      </c>
      <c r="E15" s="1" t="s">
        <v>42</v>
      </c>
    </row>
    <row r="16" spans="1:5" x14ac:dyDescent="0.15">
      <c r="A16" s="1" t="s">
        <v>20</v>
      </c>
      <c r="B16" s="2" t="s">
        <v>53</v>
      </c>
      <c r="C16" s="2">
        <v>0.98</v>
      </c>
      <c r="D16" s="2" t="s">
        <v>77</v>
      </c>
      <c r="E16" s="1" t="s">
        <v>42</v>
      </c>
    </row>
    <row r="17" spans="1:5" x14ac:dyDescent="0.15">
      <c r="A17" s="1" t="s">
        <v>22</v>
      </c>
      <c r="B17" s="2" t="s">
        <v>54</v>
      </c>
      <c r="C17" s="2">
        <v>1.5</v>
      </c>
      <c r="D17" s="2" t="s">
        <v>80</v>
      </c>
      <c r="E17" s="1" t="s">
        <v>41</v>
      </c>
    </row>
    <row r="18" spans="1:5" x14ac:dyDescent="0.15">
      <c r="A18" s="1" t="s">
        <v>23</v>
      </c>
      <c r="C18" s="2">
        <v>6.9000000000000006E-2</v>
      </c>
      <c r="D18" s="2" t="s">
        <v>77</v>
      </c>
      <c r="E18" s="1" t="s">
        <v>43</v>
      </c>
    </row>
    <row r="19" spans="1:5" x14ac:dyDescent="0.15">
      <c r="A19" s="1" t="s">
        <v>24</v>
      </c>
      <c r="B19" s="2" t="s">
        <v>25</v>
      </c>
      <c r="C19" s="2">
        <v>3.0000000000000001E-3</v>
      </c>
      <c r="D19" s="2" t="s">
        <v>55</v>
      </c>
      <c r="E19" s="1" t="s">
        <v>41</v>
      </c>
    </row>
    <row r="20" spans="1:5" x14ac:dyDescent="0.15">
      <c r="A20" s="1" t="s">
        <v>26</v>
      </c>
      <c r="B20" s="2" t="s">
        <v>56</v>
      </c>
      <c r="C20" s="2">
        <v>5.6</v>
      </c>
      <c r="D20" s="2" t="s">
        <v>77</v>
      </c>
      <c r="E20" s="1" t="s">
        <v>41</v>
      </c>
    </row>
    <row r="22" spans="1:5" x14ac:dyDescent="0.15">
      <c r="A22" s="3" t="s">
        <v>27</v>
      </c>
    </row>
    <row r="23" spans="1:5" x14ac:dyDescent="0.15">
      <c r="A23" s="1" t="s">
        <v>4</v>
      </c>
      <c r="B23" s="2" t="s">
        <v>57</v>
      </c>
      <c r="C23" s="2">
        <v>20</v>
      </c>
      <c r="D23" s="2" t="s">
        <v>58</v>
      </c>
      <c r="E23" s="1" t="s">
        <v>75</v>
      </c>
    </row>
    <row r="24" spans="1:5" x14ac:dyDescent="0.15">
      <c r="A24" s="1" t="s">
        <v>5</v>
      </c>
      <c r="B24" s="2" t="s">
        <v>59</v>
      </c>
      <c r="C24" s="2">
        <v>340</v>
      </c>
      <c r="D24" s="2" t="s">
        <v>16</v>
      </c>
      <c r="E24" s="1" t="s">
        <v>75</v>
      </c>
    </row>
    <row r="25" spans="1:5" x14ac:dyDescent="0.15">
      <c r="A25" s="1" t="s">
        <v>8</v>
      </c>
      <c r="B25" s="2" t="s">
        <v>60</v>
      </c>
      <c r="C25" s="2">
        <v>240.4914640866572</v>
      </c>
      <c r="D25" s="2" t="s">
        <v>16</v>
      </c>
      <c r="E25" s="3" t="s">
        <v>76</v>
      </c>
    </row>
    <row r="26" spans="1:5" x14ac:dyDescent="0.15">
      <c r="A26" s="1" t="s">
        <v>6</v>
      </c>
      <c r="B26" s="2" t="s">
        <v>61</v>
      </c>
      <c r="C26" s="2">
        <v>600</v>
      </c>
      <c r="D26" s="2" t="s">
        <v>52</v>
      </c>
      <c r="E26" s="1" t="s">
        <v>75</v>
      </c>
    </row>
    <row r="27" spans="1:5" x14ac:dyDescent="0.15">
      <c r="A27" s="1" t="s">
        <v>7</v>
      </c>
      <c r="B27" s="2" t="s">
        <v>62</v>
      </c>
      <c r="C27" s="2">
        <v>0.6</v>
      </c>
      <c r="D27" s="2" t="s">
        <v>77</v>
      </c>
      <c r="E27" s="1" t="s">
        <v>75</v>
      </c>
    </row>
    <row r="29" spans="1:5" x14ac:dyDescent="0.15">
      <c r="A29" s="1" t="s">
        <v>11</v>
      </c>
      <c r="B29" s="2" t="s">
        <v>63</v>
      </c>
      <c r="C29" s="2">
        <f>C7*EXP(C8*(C23-25))</f>
        <v>3440.1375120773359</v>
      </c>
      <c r="D29" s="2" t="s">
        <v>48</v>
      </c>
      <c r="E29" s="1" t="s">
        <v>81</v>
      </c>
    </row>
    <row r="30" spans="1:5" x14ac:dyDescent="0.15">
      <c r="A30" s="1" t="s">
        <v>28</v>
      </c>
      <c r="B30" s="2" t="s">
        <v>94</v>
      </c>
      <c r="C30" s="2">
        <f>C6/(2*C29)</f>
        <v>30.522035712635066</v>
      </c>
      <c r="D30" s="2" t="s">
        <v>16</v>
      </c>
      <c r="E30" s="1" t="s">
        <v>82</v>
      </c>
    </row>
    <row r="31" spans="1:5" x14ac:dyDescent="0.15">
      <c r="A31" s="1" t="s">
        <v>29</v>
      </c>
      <c r="B31" s="2" t="s">
        <v>64</v>
      </c>
      <c r="C31" s="2">
        <f>C9*EXP(C10*(C23-25))</f>
        <v>207.22029919120641</v>
      </c>
      <c r="D31" s="2" t="s">
        <v>16</v>
      </c>
      <c r="E31" s="1" t="s">
        <v>81</v>
      </c>
    </row>
    <row r="32" spans="1:5" x14ac:dyDescent="0.15">
      <c r="A32" s="1" t="s">
        <v>30</v>
      </c>
      <c r="B32" s="2" t="s">
        <v>65</v>
      </c>
      <c r="C32" s="2">
        <f>C11*EXP(C12*(C23-25))</f>
        <v>274179.35558136844</v>
      </c>
      <c r="D32" s="2" t="s">
        <v>16</v>
      </c>
      <c r="E32" s="1" t="s">
        <v>81</v>
      </c>
    </row>
    <row r="33" spans="1:5" x14ac:dyDescent="0.15">
      <c r="A33" s="1" t="s">
        <v>31</v>
      </c>
      <c r="B33" s="2" t="s">
        <v>66</v>
      </c>
      <c r="C33" s="2">
        <f>C13*EXP(C14*(C23-25))/(1+EXP(0.29*(C23-41)))</f>
        <v>64.258071300740667</v>
      </c>
      <c r="D33" s="2" t="s">
        <v>67</v>
      </c>
      <c r="E33" s="1" t="s">
        <v>83</v>
      </c>
    </row>
    <row r="34" spans="1:5" x14ac:dyDescent="0.15">
      <c r="A34" s="1" t="s">
        <v>32</v>
      </c>
      <c r="B34" s="2" t="s">
        <v>68</v>
      </c>
      <c r="C34" s="2">
        <f>C4*C5*C26*(C25-C30)/(C25+2*C30)</f>
        <v>26.739223408192704</v>
      </c>
      <c r="D34" s="2" t="s">
        <v>67</v>
      </c>
      <c r="E34" s="1" t="s">
        <v>84</v>
      </c>
    </row>
    <row r="35" spans="1:5" x14ac:dyDescent="0.15">
      <c r="A35" s="1" t="s">
        <v>33</v>
      </c>
      <c r="B35" s="2" t="s">
        <v>69</v>
      </c>
      <c r="C35" s="2">
        <f>C33*(C25-C30)/(C25+C31*(1+C6/C32))</f>
        <v>22.24875373909472</v>
      </c>
      <c r="D35" s="2" t="s">
        <v>67</v>
      </c>
      <c r="E35" s="1" t="s">
        <v>85</v>
      </c>
    </row>
    <row r="36" spans="1:5" x14ac:dyDescent="0.15">
      <c r="A36" s="1" t="s">
        <v>34</v>
      </c>
      <c r="B36" s="2" t="s">
        <v>70</v>
      </c>
      <c r="C36" s="2">
        <f>C33/2</f>
        <v>32.129035650370334</v>
      </c>
      <c r="D36" s="2" t="s">
        <v>67</v>
      </c>
      <c r="E36" s="1" t="s">
        <v>86</v>
      </c>
    </row>
    <row r="37" spans="1:5" x14ac:dyDescent="0.15">
      <c r="A37" s="1" t="s">
        <v>35</v>
      </c>
      <c r="B37" s="2" t="s">
        <v>71</v>
      </c>
      <c r="C37" s="2">
        <f>(C34+C35-SQRT((C34+C35)^2-4*C15*C34*C35))/(2*C15)</f>
        <v>19.574689539217228</v>
      </c>
      <c r="D37" s="2" t="s">
        <v>67</v>
      </c>
      <c r="E37" s="1" t="s">
        <v>87</v>
      </c>
    </row>
    <row r="38" spans="1:5" x14ac:dyDescent="0.15">
      <c r="A38" s="1" t="s">
        <v>36</v>
      </c>
      <c r="B38" s="2" t="s">
        <v>72</v>
      </c>
      <c r="C38" s="2">
        <f>(C37+C36-SQRT((C37+C36)^2-4*C16*C37*C36))/(2*C16)</f>
        <v>19.022512604812228</v>
      </c>
      <c r="D38" s="2" t="s">
        <v>67</v>
      </c>
      <c r="E38" s="1" t="s">
        <v>88</v>
      </c>
    </row>
    <row r="39" spans="1:5" x14ac:dyDescent="0.15">
      <c r="A39" s="1" t="s">
        <v>37</v>
      </c>
      <c r="B39" s="2" t="s">
        <v>73</v>
      </c>
      <c r="C39" s="2">
        <f>C17*EXP(C18*(C23-25))/(1+EXP(C23-55))</f>
        <v>1.0623305302016994</v>
      </c>
      <c r="D39" s="2" t="s">
        <v>67</v>
      </c>
      <c r="E39" s="1" t="s">
        <v>43</v>
      </c>
    </row>
    <row r="40" spans="1:5" x14ac:dyDescent="0.15">
      <c r="B40" s="2" t="s">
        <v>73</v>
      </c>
      <c r="C40" s="2">
        <f>C33*0.015</f>
        <v>0.96387106951111001</v>
      </c>
      <c r="D40" s="2" t="s">
        <v>67</v>
      </c>
      <c r="E40" s="1" t="s">
        <v>89</v>
      </c>
    </row>
    <row r="41" spans="1:5" x14ac:dyDescent="0.15">
      <c r="A41" s="1" t="s">
        <v>9</v>
      </c>
      <c r="B41" s="2" t="s">
        <v>74</v>
      </c>
      <c r="C41" s="2">
        <f>C38-C39</f>
        <v>17.960182074610529</v>
      </c>
      <c r="D41" s="2" t="s">
        <v>67</v>
      </c>
      <c r="E41" s="1" t="s">
        <v>90</v>
      </c>
    </row>
    <row r="42" spans="1:5" x14ac:dyDescent="0.15">
      <c r="A42" s="1" t="s">
        <v>38</v>
      </c>
      <c r="B42" s="2" t="s">
        <v>74</v>
      </c>
      <c r="C42" s="2">
        <f>C19*(C24-C25)/(1-C20*C27/C24*(C24-C25))</f>
        <v>17.960178974814507</v>
      </c>
      <c r="E42" s="1" t="s">
        <v>95</v>
      </c>
    </row>
    <row r="43" spans="1:5" x14ac:dyDescent="0.15">
      <c r="A43" s="1" t="s">
        <v>39</v>
      </c>
      <c r="C43" s="2">
        <f>C41-C42</f>
        <v>3.0997960216438969E-6</v>
      </c>
      <c r="E43" s="3" t="s">
        <v>91</v>
      </c>
    </row>
    <row r="44" spans="1:5" x14ac:dyDescent="0.15">
      <c r="A44" s="1" t="s">
        <v>10</v>
      </c>
      <c r="C44" s="2">
        <f>C20*C41*C27/C24+C19</f>
        <v>0.1804888581490923</v>
      </c>
    </row>
    <row r="45" spans="1:5" x14ac:dyDescent="0.15">
      <c r="A45" s="1" t="s">
        <v>40</v>
      </c>
      <c r="C45" s="2">
        <f>C20*C42*C27/C24+C19</f>
        <v>0.18048882751581394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Kano</dc:creator>
  <cp:lastModifiedBy>Atsushi Kano</cp:lastModifiedBy>
  <dcterms:created xsi:type="dcterms:W3CDTF">2018-06-15T01:32:13Z</dcterms:created>
  <dcterms:modified xsi:type="dcterms:W3CDTF">2018-06-15T02:10:20Z</dcterms:modified>
</cp:coreProperties>
</file>