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ownloads\"/>
    </mc:Choice>
  </mc:AlternateContent>
  <bookViews>
    <workbookView xWindow="0" yWindow="0" windowWidth="192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I13" i="1"/>
  <c r="E13" i="1"/>
  <c r="D13" i="1"/>
  <c r="F13" i="1" s="1"/>
  <c r="C19" i="1" s="1"/>
  <c r="C13" i="1"/>
  <c r="F19" i="1" s="1"/>
  <c r="I12" i="1"/>
  <c r="E12" i="1"/>
  <c r="D12" i="1"/>
  <c r="F12" i="1" s="1"/>
  <c r="C18" i="1" s="1"/>
  <c r="D18" i="1" s="1"/>
  <c r="C12" i="1"/>
  <c r="E18" i="1" l="1"/>
  <c r="G18" i="1"/>
  <c r="D19" i="1"/>
  <c r="G19" i="1" l="1"/>
  <c r="H19" i="1" s="1"/>
  <c r="E19" i="1"/>
  <c r="H18" i="1"/>
</calcChain>
</file>

<file path=xl/sharedStrings.xml><?xml version="1.0" encoding="utf-8"?>
<sst xmlns="http://schemas.openxmlformats.org/spreadsheetml/2006/main" count="55" uniqueCount="47">
  <si>
    <t>仮定されている値および定数</t>
    <rPh sb="0" eb="2">
      <t>カテイ</t>
    </rPh>
    <rPh sb="7" eb="8">
      <t>アタイ</t>
    </rPh>
    <rPh sb="11" eb="13">
      <t>テイスウ</t>
    </rPh>
    <phoneticPr fontId="2"/>
  </si>
  <si>
    <r>
      <t>T</t>
    </r>
    <r>
      <rPr>
        <vertAlign val="subscript"/>
        <sz val="12"/>
        <color theme="1"/>
        <rFont val="MigMix 1P"/>
        <family val="3"/>
        <charset val="128"/>
      </rPr>
      <t>a</t>
    </r>
    <phoneticPr fontId="2"/>
  </si>
  <si>
    <t>u</t>
    <phoneticPr fontId="2"/>
  </si>
  <si>
    <r>
      <t>c</t>
    </r>
    <r>
      <rPr>
        <vertAlign val="subscript"/>
        <sz val="12"/>
        <color theme="1"/>
        <rFont val="MigMix 1P"/>
        <family val="3"/>
        <charset val="128"/>
      </rPr>
      <t>p</t>
    </r>
    <phoneticPr fontId="2"/>
  </si>
  <si>
    <t>C</t>
    <phoneticPr fontId="2"/>
  </si>
  <si>
    <t>計算結果</t>
    <rPh sb="0" eb="4">
      <t>ケイサンケッカ</t>
    </rPh>
    <phoneticPr fontId="2"/>
  </si>
  <si>
    <t>コンダクタンス</t>
    <phoneticPr fontId="2"/>
  </si>
  <si>
    <r>
      <t>g</t>
    </r>
    <r>
      <rPr>
        <vertAlign val="subscript"/>
        <sz val="11"/>
        <color theme="1"/>
        <rFont val="MigMix 1P"/>
        <family val="3"/>
        <charset val="128"/>
      </rPr>
      <t>r</t>
    </r>
    <phoneticPr fontId="2"/>
  </si>
  <si>
    <r>
      <t>mol/(m</t>
    </r>
    <r>
      <rPr>
        <vertAlign val="superscript"/>
        <sz val="11"/>
        <color theme="1"/>
        <rFont val="Myrica M"/>
        <family val="3"/>
        <charset val="128"/>
      </rPr>
      <t>2</t>
    </r>
    <r>
      <rPr>
        <sz val="11"/>
        <color theme="1"/>
        <rFont val="Myrica M"/>
        <family val="3"/>
        <charset val="128"/>
      </rPr>
      <t>s)</t>
    </r>
    <phoneticPr fontId="2"/>
  </si>
  <si>
    <t>表12.1</t>
    <rPh sb="0" eb="1">
      <t>ヒョウ</t>
    </rPh>
    <phoneticPr fontId="2"/>
  </si>
  <si>
    <t>式12.7</t>
    <rPh sb="0" eb="1">
      <t>シキ</t>
    </rPh>
    <phoneticPr fontId="2"/>
  </si>
  <si>
    <t>式7.30改</t>
    <rPh sb="0" eb="1">
      <t>シキ</t>
    </rPh>
    <rPh sb="5" eb="6">
      <t>カイ</t>
    </rPh>
    <phoneticPr fontId="2"/>
  </si>
  <si>
    <t>式12.9</t>
    <rPh sb="0" eb="1">
      <t>シキ</t>
    </rPh>
    <phoneticPr fontId="2"/>
  </si>
  <si>
    <t>表12.2</t>
    <rPh sb="0" eb="1">
      <t>ヒョウ</t>
    </rPh>
    <phoneticPr fontId="2"/>
  </si>
  <si>
    <t>図12.4</t>
    <rPh sb="0" eb="1">
      <t>ズ</t>
    </rPh>
    <phoneticPr fontId="2"/>
  </si>
  <si>
    <t>式12.2</t>
    <rPh sb="0" eb="1">
      <t>シキ</t>
    </rPh>
    <phoneticPr fontId="2"/>
  </si>
  <si>
    <r>
      <t>E</t>
    </r>
    <r>
      <rPr>
        <vertAlign val="subscript"/>
        <sz val="11"/>
        <color theme="1"/>
        <rFont val="MigMix 1P"/>
        <family val="3"/>
        <charset val="128"/>
      </rPr>
      <t>pr</t>
    </r>
    <r>
      <rPr>
        <sz val="11"/>
        <color theme="1"/>
        <rFont val="MigMix 1P"/>
        <family val="3"/>
        <charset val="128"/>
      </rPr>
      <t>/E</t>
    </r>
    <r>
      <rPr>
        <vertAlign val="subscript"/>
        <sz val="11"/>
        <color theme="1"/>
        <rFont val="MigMix 1P"/>
        <family val="3"/>
        <charset val="128"/>
      </rPr>
      <t>ev</t>
    </r>
    <phoneticPr fontId="2"/>
  </si>
  <si>
    <t>カンガルーネズミ</t>
    <phoneticPr fontId="2"/>
  </si>
  <si>
    <t>式12.11</t>
    <rPh sb="0" eb="1">
      <t>シキ</t>
    </rPh>
    <phoneticPr fontId="2"/>
  </si>
  <si>
    <t>p203 下から9行目</t>
    <rPh sb="5" eb="6">
      <t>シタ</t>
    </rPh>
    <rPh sb="9" eb="11">
      <t>ギョウメ</t>
    </rPh>
    <phoneticPr fontId="2"/>
  </si>
  <si>
    <t>式12.16</t>
    <rPh sb="0" eb="1">
      <t>シキ</t>
    </rPh>
    <phoneticPr fontId="2"/>
  </si>
  <si>
    <t>p219 下から3行目</t>
    <rPh sb="5" eb="6">
      <t>シタ</t>
    </rPh>
    <rPh sb="9" eb="11">
      <t>ギョウメ</t>
    </rPh>
    <phoneticPr fontId="2"/>
  </si>
  <si>
    <r>
      <t>T</t>
    </r>
    <r>
      <rPr>
        <vertAlign val="subscript"/>
        <sz val="12"/>
        <color theme="1"/>
        <rFont val="MigMix 1P"/>
        <family val="3"/>
        <charset val="128"/>
      </rPr>
      <t>b</t>
    </r>
    <phoneticPr fontId="2"/>
  </si>
  <si>
    <t>d</t>
    <phoneticPr fontId="2"/>
  </si>
  <si>
    <r>
      <t>C</t>
    </r>
    <r>
      <rPr>
        <vertAlign val="subscript"/>
        <sz val="12"/>
        <color theme="1"/>
        <rFont val="MigMix 1P"/>
        <family val="3"/>
        <charset val="128"/>
      </rPr>
      <t>vs</t>
    </r>
    <r>
      <rPr>
        <sz val="12"/>
        <color theme="1"/>
        <rFont val="MigMix 1P"/>
        <family val="3"/>
        <charset val="128"/>
      </rPr>
      <t>-C</t>
    </r>
    <r>
      <rPr>
        <vertAlign val="subscript"/>
        <sz val="12"/>
        <color theme="1"/>
        <rFont val="MigMix 1P"/>
        <family val="3"/>
        <charset val="128"/>
      </rPr>
      <t>va</t>
    </r>
    <phoneticPr fontId="2"/>
  </si>
  <si>
    <t>C</t>
    <phoneticPr fontId="2"/>
  </si>
  <si>
    <t>m/s</t>
    <phoneticPr fontId="2"/>
  </si>
  <si>
    <t>m</t>
    <phoneticPr fontId="2"/>
  </si>
  <si>
    <t>mmol/mol</t>
    <phoneticPr fontId="2"/>
  </si>
  <si>
    <t>J/(mol K)</t>
    <phoneticPr fontId="2"/>
  </si>
  <si>
    <r>
      <t>g</t>
    </r>
    <r>
      <rPr>
        <vertAlign val="subscript"/>
        <sz val="12"/>
        <color theme="1"/>
        <rFont val="Myrica M"/>
        <family val="3"/>
        <charset val="128"/>
      </rPr>
      <t>v</t>
    </r>
    <phoneticPr fontId="2"/>
  </si>
  <si>
    <r>
      <t>g</t>
    </r>
    <r>
      <rPr>
        <vertAlign val="subscript"/>
        <sz val="11"/>
        <color theme="1"/>
        <rFont val="MigMix 1P"/>
        <family val="3"/>
        <charset val="128"/>
      </rPr>
      <t>Ha</t>
    </r>
    <phoneticPr fontId="2"/>
  </si>
  <si>
    <r>
      <t>g</t>
    </r>
    <r>
      <rPr>
        <vertAlign val="subscript"/>
        <sz val="11"/>
        <color theme="1"/>
        <rFont val="MigMix 1P"/>
        <family val="3"/>
        <charset val="128"/>
      </rPr>
      <t>Hr</t>
    </r>
    <phoneticPr fontId="2"/>
  </si>
  <si>
    <r>
      <t>g</t>
    </r>
    <r>
      <rPr>
        <vertAlign val="subscript"/>
        <sz val="11"/>
        <color theme="1"/>
        <rFont val="MigMix 1P"/>
        <family val="3"/>
        <charset val="128"/>
      </rPr>
      <t>Ht</t>
    </r>
    <phoneticPr fontId="2"/>
  </si>
  <si>
    <r>
      <t>g</t>
    </r>
    <r>
      <rPr>
        <vertAlign val="subscript"/>
        <sz val="11"/>
        <color theme="1"/>
        <rFont val="MigMix 1P"/>
        <family val="3"/>
        <charset val="128"/>
      </rPr>
      <t>Hc</t>
    </r>
    <phoneticPr fontId="2"/>
  </si>
  <si>
    <r>
      <t>g</t>
    </r>
    <r>
      <rPr>
        <vertAlign val="subscript"/>
        <sz val="11"/>
        <color theme="1"/>
        <rFont val="MigMix 1P"/>
        <family val="3"/>
        <charset val="128"/>
      </rPr>
      <t>Hb</t>
    </r>
    <phoneticPr fontId="2"/>
  </si>
  <si>
    <r>
      <t>mmol/(m</t>
    </r>
    <r>
      <rPr>
        <vertAlign val="superscript"/>
        <sz val="11"/>
        <color theme="1"/>
        <rFont val="Myrica M"/>
        <family val="3"/>
        <charset val="128"/>
      </rPr>
      <t>2</t>
    </r>
    <r>
      <rPr>
        <sz val="11"/>
        <color theme="1"/>
        <rFont val="Myrica M"/>
        <family val="3"/>
        <charset val="128"/>
      </rPr>
      <t>s)</t>
    </r>
    <phoneticPr fontId="2"/>
  </si>
  <si>
    <t>カンガルーネズミ</t>
    <phoneticPr fontId="2"/>
  </si>
  <si>
    <t>ポケットネズミ</t>
    <phoneticPr fontId="2"/>
  </si>
  <si>
    <r>
      <t>M-(λE</t>
    </r>
    <r>
      <rPr>
        <vertAlign val="subscript"/>
        <sz val="11"/>
        <color theme="1"/>
        <rFont val="MigMix 1P"/>
        <family val="3"/>
        <charset val="128"/>
      </rPr>
      <t>s</t>
    </r>
    <r>
      <rPr>
        <sz val="11"/>
        <color theme="1"/>
        <rFont val="MigMix 1P"/>
        <family val="3"/>
        <charset val="128"/>
      </rPr>
      <t>+λE</t>
    </r>
    <r>
      <rPr>
        <vertAlign val="subscript"/>
        <sz val="11"/>
        <color theme="1"/>
        <rFont val="MigMix 1P"/>
        <family val="3"/>
        <charset val="128"/>
      </rPr>
      <t>r</t>
    </r>
    <r>
      <rPr>
        <sz val="11"/>
        <color theme="1"/>
        <rFont val="MigMix 1P"/>
        <family val="3"/>
        <charset val="128"/>
      </rPr>
      <t>)</t>
    </r>
    <phoneticPr fontId="2"/>
  </si>
  <si>
    <t>M</t>
    <phoneticPr fontId="2"/>
  </si>
  <si>
    <r>
      <t>λE</t>
    </r>
    <r>
      <rPr>
        <vertAlign val="subscript"/>
        <sz val="11"/>
        <color theme="1"/>
        <rFont val="MigMix 1P"/>
        <family val="3"/>
        <charset val="128"/>
      </rPr>
      <t>r</t>
    </r>
    <phoneticPr fontId="2"/>
  </si>
  <si>
    <r>
      <t>λE</t>
    </r>
    <r>
      <rPr>
        <vertAlign val="subscript"/>
        <sz val="11"/>
        <color theme="1"/>
        <rFont val="MigMix 1P"/>
        <family val="3"/>
        <charset val="128"/>
      </rPr>
      <t>s</t>
    </r>
    <phoneticPr fontId="2"/>
  </si>
  <si>
    <r>
      <t>λE</t>
    </r>
    <r>
      <rPr>
        <vertAlign val="subscript"/>
        <sz val="11"/>
        <color theme="1"/>
        <rFont val="MigMix 1P"/>
        <family val="3"/>
        <charset val="128"/>
      </rPr>
      <t>pr</t>
    </r>
    <phoneticPr fontId="2"/>
  </si>
  <si>
    <r>
      <t>W/m</t>
    </r>
    <r>
      <rPr>
        <vertAlign val="superscript"/>
        <sz val="11"/>
        <color theme="1"/>
        <rFont val="Myrica M"/>
        <family val="3"/>
        <charset val="128"/>
      </rPr>
      <t>2</t>
    </r>
    <phoneticPr fontId="2"/>
  </si>
  <si>
    <r>
      <t>W/m</t>
    </r>
    <r>
      <rPr>
        <vertAlign val="superscript"/>
        <sz val="11"/>
        <color theme="1"/>
        <rFont val="Myrica M"/>
        <family val="3"/>
        <charset val="128"/>
      </rPr>
      <t>2</t>
    </r>
    <phoneticPr fontId="2"/>
  </si>
  <si>
    <t>ポケットネズミ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</si>
</sst>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MigMix 1P"/>
      <family val="3"/>
      <charset val="128"/>
    </font>
    <font>
      <vertAlign val="subscript"/>
      <sz val="12"/>
      <color theme="1"/>
      <name val="MigMix 1P"/>
      <family val="3"/>
      <charset val="128"/>
    </font>
    <font>
      <sz val="11"/>
      <color theme="1"/>
      <name val="Myrica M"/>
      <family val="3"/>
      <charset val="128"/>
    </font>
    <font>
      <sz val="12"/>
      <color theme="1"/>
      <name val="Myrica M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MigMix 1P"/>
      <family val="3"/>
      <charset val="128"/>
    </font>
    <font>
      <vertAlign val="subscript"/>
      <sz val="12"/>
      <color theme="1"/>
      <name val="Myrica M"/>
      <family val="3"/>
      <charset val="128"/>
    </font>
    <font>
      <vertAlign val="subscript"/>
      <sz val="11"/>
      <color theme="1"/>
      <name val="MigMix 1P"/>
      <family val="3"/>
      <charset val="128"/>
    </font>
    <font>
      <vertAlign val="superscript"/>
      <sz val="11"/>
      <color theme="1"/>
      <name val="Myrica M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4" xfId="0" applyFont="1" applyBorder="1">
      <alignment vertical="center"/>
    </xf>
    <xf numFmtId="0" fontId="0" fillId="0" borderId="0" xfId="0" applyBorder="1">
      <alignment vertical="center"/>
    </xf>
    <xf numFmtId="0" fontId="7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4" xfId="0" applyFont="1" applyBorder="1">
      <alignment vertical="center"/>
    </xf>
    <xf numFmtId="2" fontId="5" fillId="0" borderId="4" xfId="0" applyNumberFormat="1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0"/>
  <sheetViews>
    <sheetView tabSelected="1" workbookViewId="0">
      <selection activeCell="L20" sqref="L20"/>
    </sheetView>
  </sheetViews>
  <sheetFormatPr defaultRowHeight="13.5" x14ac:dyDescent="0.15"/>
  <cols>
    <col min="1" max="1" width="1.375" customWidth="1"/>
    <col min="2" max="2" width="13.5" customWidth="1"/>
    <col min="3" max="3" width="12.375" bestFit="1" customWidth="1"/>
    <col min="10" max="10" width="5.375" customWidth="1"/>
    <col min="15" max="15" width="10.875" bestFit="1" customWidth="1"/>
  </cols>
  <sheetData>
    <row r="3" spans="2:16" ht="18.75" x14ac:dyDescent="0.15">
      <c r="B3" s="21" t="s">
        <v>0</v>
      </c>
      <c r="C3" s="22"/>
      <c r="D3" s="23"/>
      <c r="E3" s="1"/>
      <c r="F3" s="1"/>
      <c r="G3" s="1"/>
    </row>
    <row r="4" spans="2:16" ht="19.5" x14ac:dyDescent="0.15">
      <c r="B4" s="2" t="s">
        <v>1</v>
      </c>
      <c r="C4" s="2" t="s">
        <v>22</v>
      </c>
      <c r="D4" s="2" t="s">
        <v>2</v>
      </c>
      <c r="E4" s="2" t="s">
        <v>23</v>
      </c>
      <c r="F4" s="2" t="s">
        <v>24</v>
      </c>
      <c r="G4" s="2" t="s">
        <v>3</v>
      </c>
    </row>
    <row r="5" spans="2:16" x14ac:dyDescent="0.15">
      <c r="B5" s="3" t="s">
        <v>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K5" s="4"/>
      <c r="L5" s="4"/>
      <c r="M5" s="4"/>
      <c r="N5" s="4"/>
      <c r="O5" s="4"/>
      <c r="P5" s="4"/>
    </row>
    <row r="6" spans="2:16" s="4" customFormat="1" ht="15" x14ac:dyDescent="0.15">
      <c r="B6" s="5">
        <v>20</v>
      </c>
      <c r="C6" s="5">
        <v>36</v>
      </c>
      <c r="D6" s="5">
        <v>1</v>
      </c>
      <c r="E6" s="5">
        <v>0.1</v>
      </c>
      <c r="F6" s="5">
        <v>40</v>
      </c>
      <c r="G6" s="5">
        <v>29.3</v>
      </c>
      <c r="K6" s="6"/>
      <c r="L6" s="6"/>
      <c r="M6" s="6"/>
      <c r="N6" s="6"/>
      <c r="O6" s="6"/>
      <c r="P6" s="6"/>
    </row>
    <row r="7" spans="2:16" s="6" customFormat="1" x14ac:dyDescent="0.15">
      <c r="K7"/>
      <c r="L7"/>
      <c r="M7"/>
      <c r="N7"/>
      <c r="O7"/>
      <c r="P7"/>
    </row>
    <row r="9" spans="2:16" x14ac:dyDescent="0.15">
      <c r="B9" s="7" t="s">
        <v>5</v>
      </c>
      <c r="C9" s="24" t="s">
        <v>6</v>
      </c>
      <c r="D9" s="25"/>
      <c r="E9" s="25"/>
      <c r="F9" s="25"/>
      <c r="G9" s="25"/>
      <c r="H9" s="25"/>
      <c r="I9" s="26"/>
    </row>
    <row r="10" spans="2:16" ht="18" x14ac:dyDescent="0.15">
      <c r="B10" s="7"/>
      <c r="C10" s="8" t="s">
        <v>30</v>
      </c>
      <c r="D10" s="8" t="s">
        <v>7</v>
      </c>
      <c r="E10" s="8" t="s">
        <v>31</v>
      </c>
      <c r="F10" s="8" t="s">
        <v>32</v>
      </c>
      <c r="G10" s="8" t="s">
        <v>33</v>
      </c>
      <c r="H10" s="8" t="s">
        <v>34</v>
      </c>
      <c r="I10" s="8" t="s">
        <v>35</v>
      </c>
    </row>
    <row r="11" spans="2:16" ht="15.75" x14ac:dyDescent="0.15">
      <c r="B11" s="7"/>
      <c r="C11" s="3" t="s">
        <v>36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K11" s="4"/>
      <c r="L11" s="4"/>
      <c r="M11" s="4"/>
      <c r="N11" s="4"/>
      <c r="O11" s="4"/>
      <c r="P11" s="4"/>
    </row>
    <row r="12" spans="2:16" s="4" customFormat="1" x14ac:dyDescent="0.15">
      <c r="B12" s="7" t="s">
        <v>37</v>
      </c>
      <c r="C12" s="9">
        <f>1/(1/2.8+0+0)</f>
        <v>2.8</v>
      </c>
      <c r="D12" s="10">
        <f>(4*1*0.0000000567*(273.15+B6)^3)/29.3</f>
        <v>0.1950047209161245</v>
      </c>
      <c r="E12" s="10">
        <f>1.4*0.135*(D6/E6)^0.5</f>
        <v>0.59767047777182369</v>
      </c>
      <c r="F12" s="10">
        <f>D12+E12</f>
        <v>0.79267519868794822</v>
      </c>
      <c r="G12" s="11">
        <v>4</v>
      </c>
      <c r="H12" s="12">
        <v>0.15</v>
      </c>
      <c r="I12" s="10">
        <f>G12*H12/(G12+H12)</f>
        <v>0.14457831325301204</v>
      </c>
      <c r="K12"/>
      <c r="L12"/>
      <c r="M12"/>
      <c r="N12"/>
      <c r="O12"/>
      <c r="P12"/>
    </row>
    <row r="13" spans="2:16" x14ac:dyDescent="0.15">
      <c r="B13" s="7" t="s">
        <v>38</v>
      </c>
      <c r="C13" s="9">
        <f>1/(1/2.8+0+0)</f>
        <v>2.8</v>
      </c>
      <c r="D13" s="10">
        <f>(4*1*0.0000000567*(273.15+B6)^3)/29.3</f>
        <v>0.1950047209161245</v>
      </c>
      <c r="E13" s="10">
        <f>1.4*0.135*(D6/E6)^0.5</f>
        <v>0.59767047777182369</v>
      </c>
      <c r="F13" s="10">
        <f>D13+E13</f>
        <v>0.79267519868794822</v>
      </c>
      <c r="G13" s="11">
        <v>4</v>
      </c>
      <c r="H13" s="12">
        <v>0.22</v>
      </c>
      <c r="I13" s="10">
        <f>G13*H13/(G13+H13)</f>
        <v>0.20853080568720381</v>
      </c>
    </row>
    <row r="14" spans="2:16" x14ac:dyDescent="0.15">
      <c r="B14" s="13"/>
      <c r="C14" s="13" t="s">
        <v>9</v>
      </c>
      <c r="D14" s="13" t="s">
        <v>10</v>
      </c>
      <c r="E14" s="13" t="s">
        <v>11</v>
      </c>
      <c r="F14" s="13" t="s">
        <v>12</v>
      </c>
      <c r="G14" s="13" t="s">
        <v>13</v>
      </c>
      <c r="H14" s="13" t="s">
        <v>14</v>
      </c>
      <c r="I14" s="13" t="s">
        <v>15</v>
      </c>
    </row>
    <row r="15" spans="2:16" x14ac:dyDescent="0.15">
      <c r="B15" s="14"/>
      <c r="C15" s="15"/>
      <c r="D15" s="15"/>
      <c r="E15" s="15"/>
      <c r="F15" s="15"/>
      <c r="G15" s="16"/>
      <c r="H15" s="16"/>
      <c r="I15" s="16"/>
    </row>
    <row r="16" spans="2:16" ht="17.25" x14ac:dyDescent="0.15">
      <c r="B16" s="17"/>
      <c r="C16" s="18" t="s">
        <v>39</v>
      </c>
      <c r="D16" s="18" t="s">
        <v>40</v>
      </c>
      <c r="E16" s="8" t="s">
        <v>41</v>
      </c>
      <c r="F16" s="8" t="s">
        <v>42</v>
      </c>
      <c r="G16" s="8" t="s">
        <v>43</v>
      </c>
      <c r="H16" s="8" t="s">
        <v>16</v>
      </c>
      <c r="I16" s="6"/>
    </row>
    <row r="17" spans="2:9" ht="15.75" x14ac:dyDescent="0.15">
      <c r="B17" s="7"/>
      <c r="C17" s="3" t="s">
        <v>44</v>
      </c>
      <c r="D17" s="3" t="s">
        <v>45</v>
      </c>
      <c r="E17" s="3" t="s">
        <v>45</v>
      </c>
      <c r="F17" s="3" t="s">
        <v>44</v>
      </c>
      <c r="G17" s="3" t="s">
        <v>45</v>
      </c>
      <c r="H17" s="3"/>
      <c r="I17" s="6"/>
    </row>
    <row r="18" spans="2:9" x14ac:dyDescent="0.15">
      <c r="B18" s="7" t="s">
        <v>17</v>
      </c>
      <c r="C18" s="10">
        <f>(G6*F12*(C6-B6)/(1+F12/I12))</f>
        <v>57.323005184908446</v>
      </c>
      <c r="D18" s="10">
        <f>(C18+F18)/0.98</f>
        <v>63.53286243358005</v>
      </c>
      <c r="E18" s="10">
        <f>D18*0.02</f>
        <v>1.270657248671601</v>
      </c>
      <c r="F18" s="10">
        <f>C12*0.001*44.1*1000*F6*0.001</f>
        <v>4.9391999999999996</v>
      </c>
      <c r="G18" s="10">
        <f>0.1*D18</f>
        <v>6.3532862433580055</v>
      </c>
      <c r="H18" s="10">
        <f>G18/(F18+E18)</f>
        <v>1.0230969874093463</v>
      </c>
      <c r="I18" s="6"/>
    </row>
    <row r="19" spans="2:9" x14ac:dyDescent="0.15">
      <c r="B19" s="7" t="s">
        <v>46</v>
      </c>
      <c r="C19" s="10">
        <f>(G6*F13*(C6-B6)/(1+F13/I13))</f>
        <v>77.397984035639496</v>
      </c>
      <c r="D19" s="10">
        <f>(C19+F19)/0.98</f>
        <v>84.017534730244378</v>
      </c>
      <c r="E19" s="10">
        <f>D19*0.02</f>
        <v>1.6803506946048876</v>
      </c>
      <c r="F19" s="10">
        <f>C13*0.001*44.1*1000*F6*0.001</f>
        <v>4.9391999999999996</v>
      </c>
      <c r="G19" s="10">
        <f>0.1*D19</f>
        <v>8.4017534730244385</v>
      </c>
      <c r="H19" s="10">
        <f>G19/(F19+E19)</f>
        <v>1.2692331943121298</v>
      </c>
      <c r="I19" s="6"/>
    </row>
    <row r="20" spans="2:9" ht="27" x14ac:dyDescent="0.15">
      <c r="B20" s="19"/>
      <c r="C20" s="13" t="s">
        <v>18</v>
      </c>
      <c r="D20" s="13"/>
      <c r="E20" s="13" t="s">
        <v>19</v>
      </c>
      <c r="F20" s="13" t="s">
        <v>20</v>
      </c>
      <c r="G20" s="13" t="s">
        <v>21</v>
      </c>
      <c r="H20" s="19"/>
      <c r="I20" s="20"/>
    </row>
  </sheetData>
  <mergeCells count="2">
    <mergeCell ref="B3:D3"/>
    <mergeCell ref="C9:I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Kano</dc:creator>
  <cp:lastModifiedBy>Atsushi Kano</cp:lastModifiedBy>
  <dcterms:created xsi:type="dcterms:W3CDTF">2018-03-27T04:59:33Z</dcterms:created>
  <dcterms:modified xsi:type="dcterms:W3CDTF">2018-03-30T03:04:17Z</dcterms:modified>
</cp:coreProperties>
</file>